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390" windowWidth="15075" windowHeight="765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Sheet1!$D$17:$E$17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Sheet1!$D$17</definedName>
    <definedName name="solver_lhs2" localSheetId="0" hidden="1">Sheet1!$E$17</definedName>
    <definedName name="solver_lhs3" localSheetId="0" hidden="1">Sheet1!$G$17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Sheet1!$H$9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1</definedName>
    <definedName name="solver_rhs2" localSheetId="0" hidden="1">1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alcMode="autoNoTable"/>
</workbook>
</file>

<file path=xl/calcChain.xml><?xml version="1.0" encoding="utf-8"?>
<calcChain xmlns="http://schemas.openxmlformats.org/spreadsheetml/2006/main">
  <c r="G17" i="1" l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36" i="1"/>
  <c r="D126" i="1"/>
  <c r="D30" i="1"/>
  <c r="D31" i="1" s="1"/>
  <c r="F24" i="1"/>
  <c r="H4" i="1" s="1"/>
  <c r="H5" i="1" s="1"/>
  <c r="E24" i="1"/>
  <c r="D24" i="1"/>
  <c r="F20" i="1"/>
  <c r="J35" i="1" s="1"/>
  <c r="P35" i="1" s="1"/>
  <c r="E20" i="1"/>
  <c r="K35" i="1" s="1"/>
  <c r="O35" i="1" s="1"/>
  <c r="D20" i="1"/>
  <c r="L35" i="1" s="1"/>
  <c r="N35" i="1" s="1"/>
  <c r="F17" i="1"/>
  <c r="D3" i="1"/>
  <c r="E18" i="1" s="1"/>
  <c r="G34" i="1" s="1"/>
  <c r="D4" i="1"/>
  <c r="C37" i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F23" i="1" l="1"/>
  <c r="E23" i="1"/>
  <c r="D23" i="1"/>
  <c r="F18" i="1"/>
  <c r="I34" i="1" s="1"/>
  <c r="D5" i="1"/>
  <c r="D18" i="1"/>
  <c r="E34" i="1" l="1"/>
  <c r="E37" i="1" s="1"/>
  <c r="F37" i="1" s="1"/>
  <c r="H8" i="1"/>
  <c r="E68" i="1" l="1"/>
  <c r="E121" i="1"/>
  <c r="F121" i="1" s="1"/>
  <c r="G121" i="1" s="1"/>
  <c r="H121" i="1" s="1"/>
  <c r="I121" i="1" s="1"/>
  <c r="J121" i="1" s="1"/>
  <c r="K121" i="1" s="1"/>
  <c r="L121" i="1" s="1"/>
  <c r="E123" i="1"/>
  <c r="F123" i="1" s="1"/>
  <c r="G123" i="1" s="1"/>
  <c r="H123" i="1" s="1"/>
  <c r="I123" i="1" s="1"/>
  <c r="J123" i="1" s="1"/>
  <c r="K123" i="1" s="1"/>
  <c r="L123" i="1" s="1"/>
  <c r="E99" i="1"/>
  <c r="F99" i="1" s="1"/>
  <c r="G99" i="1" s="1"/>
  <c r="H99" i="1" s="1"/>
  <c r="I99" i="1" s="1"/>
  <c r="J99" i="1" s="1"/>
  <c r="K99" i="1" s="1"/>
  <c r="L99" i="1" s="1"/>
  <c r="E94" i="1"/>
  <c r="F94" i="1" s="1"/>
  <c r="G94" i="1" s="1"/>
  <c r="H94" i="1" s="1"/>
  <c r="I94" i="1" s="1"/>
  <c r="J94" i="1" s="1"/>
  <c r="K94" i="1" s="1"/>
  <c r="E69" i="1"/>
  <c r="F69" i="1" s="1"/>
  <c r="G69" i="1" s="1"/>
  <c r="H69" i="1" s="1"/>
  <c r="I69" i="1" s="1"/>
  <c r="J69" i="1" s="1"/>
  <c r="K69" i="1" s="1"/>
  <c r="L69" i="1" s="1"/>
  <c r="E118" i="1"/>
  <c r="F118" i="1" s="1"/>
  <c r="G118" i="1" s="1"/>
  <c r="H118" i="1" s="1"/>
  <c r="I118" i="1" s="1"/>
  <c r="J118" i="1" s="1"/>
  <c r="K118" i="1" s="1"/>
  <c r="E93" i="1"/>
  <c r="F93" i="1" s="1"/>
  <c r="G93" i="1" s="1"/>
  <c r="H93" i="1" s="1"/>
  <c r="I93" i="1" s="1"/>
  <c r="J93" i="1" s="1"/>
  <c r="K93" i="1" s="1"/>
  <c r="E75" i="1"/>
  <c r="F75" i="1" s="1"/>
  <c r="G75" i="1" s="1"/>
  <c r="H75" i="1" s="1"/>
  <c r="I75" i="1" s="1"/>
  <c r="J75" i="1" s="1"/>
  <c r="K75" i="1" s="1"/>
  <c r="L75" i="1" s="1"/>
  <c r="E90" i="1"/>
  <c r="F90" i="1" s="1"/>
  <c r="G90" i="1" s="1"/>
  <c r="H90" i="1" s="1"/>
  <c r="I90" i="1" s="1"/>
  <c r="J90" i="1" s="1"/>
  <c r="K90" i="1" s="1"/>
  <c r="L90" i="1" s="1"/>
  <c r="E80" i="1"/>
  <c r="F80" i="1" s="1"/>
  <c r="G80" i="1" s="1"/>
  <c r="H80" i="1" s="1"/>
  <c r="I80" i="1" s="1"/>
  <c r="J80" i="1" s="1"/>
  <c r="K80" i="1" s="1"/>
  <c r="L80" i="1" s="1"/>
  <c r="E49" i="1"/>
  <c r="F49" i="1" s="1"/>
  <c r="G49" i="1" s="1"/>
  <c r="H49" i="1" s="1"/>
  <c r="I49" i="1" s="1"/>
  <c r="J49" i="1" s="1"/>
  <c r="K49" i="1" s="1"/>
  <c r="L49" i="1" s="1"/>
  <c r="M49" i="1" s="1"/>
  <c r="S49" i="1" s="1"/>
  <c r="E66" i="1"/>
  <c r="F66" i="1" s="1"/>
  <c r="G66" i="1" s="1"/>
  <c r="H66" i="1" s="1"/>
  <c r="I66" i="1" s="1"/>
  <c r="J66" i="1" s="1"/>
  <c r="K66" i="1" s="1"/>
  <c r="E74" i="1"/>
  <c r="F74" i="1" s="1"/>
  <c r="G74" i="1" s="1"/>
  <c r="H74" i="1" s="1"/>
  <c r="I74" i="1" s="1"/>
  <c r="J74" i="1" s="1"/>
  <c r="K74" i="1" s="1"/>
  <c r="E67" i="1"/>
  <c r="F67" i="1" s="1"/>
  <c r="G67" i="1" s="1"/>
  <c r="H67" i="1" s="1"/>
  <c r="I67" i="1" s="1"/>
  <c r="J67" i="1" s="1"/>
  <c r="K67" i="1" s="1"/>
  <c r="E119" i="1"/>
  <c r="F119" i="1" s="1"/>
  <c r="G119" i="1" s="1"/>
  <c r="H119" i="1" s="1"/>
  <c r="I119" i="1" s="1"/>
  <c r="J119" i="1" s="1"/>
  <c r="K119" i="1" s="1"/>
  <c r="L119" i="1" s="1"/>
  <c r="E43" i="1"/>
  <c r="F43" i="1" s="1"/>
  <c r="G43" i="1" s="1"/>
  <c r="H43" i="1" s="1"/>
  <c r="I43" i="1" s="1"/>
  <c r="J43" i="1" s="1"/>
  <c r="K43" i="1" s="1"/>
  <c r="L43" i="1" s="1"/>
  <c r="E82" i="1"/>
  <c r="F82" i="1" s="1"/>
  <c r="G82" i="1" s="1"/>
  <c r="H82" i="1" s="1"/>
  <c r="I82" i="1" s="1"/>
  <c r="J82" i="1" s="1"/>
  <c r="K82" i="1" s="1"/>
  <c r="E40" i="1"/>
  <c r="F40" i="1" s="1"/>
  <c r="G40" i="1" s="1"/>
  <c r="H40" i="1" s="1"/>
  <c r="I40" i="1" s="1"/>
  <c r="J40" i="1" s="1"/>
  <c r="K40" i="1" s="1"/>
  <c r="L40" i="1" s="1"/>
  <c r="E117" i="1"/>
  <c r="F117" i="1" s="1"/>
  <c r="G117" i="1" s="1"/>
  <c r="H117" i="1" s="1"/>
  <c r="I117" i="1" s="1"/>
  <c r="J117" i="1" s="1"/>
  <c r="K117" i="1" s="1"/>
  <c r="L117" i="1" s="1"/>
  <c r="M117" i="1" s="1"/>
  <c r="S117" i="1" s="1"/>
  <c r="E83" i="1"/>
  <c r="F83" i="1" s="1"/>
  <c r="G83" i="1" s="1"/>
  <c r="H83" i="1" s="1"/>
  <c r="I83" i="1" s="1"/>
  <c r="J83" i="1" s="1"/>
  <c r="K83" i="1" s="1"/>
  <c r="L83" i="1" s="1"/>
  <c r="E86" i="1"/>
  <c r="F86" i="1" s="1"/>
  <c r="G86" i="1" s="1"/>
  <c r="H86" i="1" s="1"/>
  <c r="I86" i="1" s="1"/>
  <c r="J86" i="1" s="1"/>
  <c r="K86" i="1" s="1"/>
  <c r="E89" i="1"/>
  <c r="F89" i="1" s="1"/>
  <c r="G89" i="1" s="1"/>
  <c r="H89" i="1" s="1"/>
  <c r="I89" i="1" s="1"/>
  <c r="J89" i="1" s="1"/>
  <c r="K89" i="1" s="1"/>
  <c r="E53" i="1"/>
  <c r="F53" i="1" s="1"/>
  <c r="G53" i="1" s="1"/>
  <c r="H53" i="1" s="1"/>
  <c r="I53" i="1" s="1"/>
  <c r="J53" i="1" s="1"/>
  <c r="K53" i="1" s="1"/>
  <c r="E120" i="1"/>
  <c r="F120" i="1" s="1"/>
  <c r="G120" i="1" s="1"/>
  <c r="H120" i="1" s="1"/>
  <c r="I120" i="1" s="1"/>
  <c r="J120" i="1" s="1"/>
  <c r="K120" i="1" s="1"/>
  <c r="L120" i="1" s="1"/>
  <c r="E87" i="1"/>
  <c r="F87" i="1" s="1"/>
  <c r="G87" i="1" s="1"/>
  <c r="H87" i="1" s="1"/>
  <c r="I87" i="1" s="1"/>
  <c r="J87" i="1" s="1"/>
  <c r="K87" i="1" s="1"/>
  <c r="E113" i="1"/>
  <c r="F113" i="1" s="1"/>
  <c r="G113" i="1" s="1"/>
  <c r="H113" i="1" s="1"/>
  <c r="I113" i="1" s="1"/>
  <c r="J113" i="1" s="1"/>
  <c r="K113" i="1" s="1"/>
  <c r="L113" i="1" s="1"/>
  <c r="E79" i="1"/>
  <c r="F79" i="1" s="1"/>
  <c r="G79" i="1" s="1"/>
  <c r="H79" i="1" s="1"/>
  <c r="I79" i="1" s="1"/>
  <c r="J79" i="1" s="1"/>
  <c r="K79" i="1" s="1"/>
  <c r="L79" i="1" s="1"/>
  <c r="E101" i="1"/>
  <c r="F101" i="1" s="1"/>
  <c r="G101" i="1" s="1"/>
  <c r="H101" i="1" s="1"/>
  <c r="I101" i="1" s="1"/>
  <c r="J101" i="1" s="1"/>
  <c r="K101" i="1" s="1"/>
  <c r="L101" i="1" s="1"/>
  <c r="E57" i="1"/>
  <c r="F57" i="1" s="1"/>
  <c r="G57" i="1" s="1"/>
  <c r="H57" i="1" s="1"/>
  <c r="I57" i="1" s="1"/>
  <c r="J57" i="1" s="1"/>
  <c r="K57" i="1" s="1"/>
  <c r="E122" i="1"/>
  <c r="F122" i="1" s="1"/>
  <c r="G122" i="1" s="1"/>
  <c r="H122" i="1" s="1"/>
  <c r="I122" i="1" s="1"/>
  <c r="J122" i="1" s="1"/>
  <c r="K122" i="1" s="1"/>
  <c r="L122" i="1" s="1"/>
  <c r="E52" i="1"/>
  <c r="F52" i="1" s="1"/>
  <c r="G52" i="1" s="1"/>
  <c r="H52" i="1" s="1"/>
  <c r="I52" i="1" s="1"/>
  <c r="J52" i="1" s="1"/>
  <c r="K52" i="1" s="1"/>
  <c r="L52" i="1" s="1"/>
  <c r="E96" i="1"/>
  <c r="F96" i="1" s="1"/>
  <c r="G96" i="1" s="1"/>
  <c r="H96" i="1" s="1"/>
  <c r="I96" i="1" s="1"/>
  <c r="J96" i="1" s="1"/>
  <c r="K96" i="1" s="1"/>
  <c r="E73" i="1"/>
  <c r="F73" i="1" s="1"/>
  <c r="G73" i="1" s="1"/>
  <c r="H73" i="1" s="1"/>
  <c r="I73" i="1" s="1"/>
  <c r="J73" i="1" s="1"/>
  <c r="K73" i="1" s="1"/>
  <c r="L73" i="1" s="1"/>
  <c r="M73" i="1" s="1"/>
  <c r="S73" i="1" s="1"/>
  <c r="E76" i="1"/>
  <c r="F76" i="1" s="1"/>
  <c r="G76" i="1" s="1"/>
  <c r="H76" i="1" s="1"/>
  <c r="I76" i="1" s="1"/>
  <c r="J76" i="1" s="1"/>
  <c r="K76" i="1" s="1"/>
  <c r="L76" i="1" s="1"/>
  <c r="E70" i="1"/>
  <c r="F70" i="1" s="1"/>
  <c r="G70" i="1" s="1"/>
  <c r="H70" i="1" s="1"/>
  <c r="I70" i="1" s="1"/>
  <c r="J70" i="1" s="1"/>
  <c r="K70" i="1" s="1"/>
  <c r="L70" i="1" s="1"/>
  <c r="E85" i="1"/>
  <c r="F85" i="1" s="1"/>
  <c r="G85" i="1" s="1"/>
  <c r="H85" i="1" s="1"/>
  <c r="I85" i="1" s="1"/>
  <c r="J85" i="1" s="1"/>
  <c r="K85" i="1" s="1"/>
  <c r="E103" i="1"/>
  <c r="F103" i="1" s="1"/>
  <c r="G103" i="1" s="1"/>
  <c r="H103" i="1" s="1"/>
  <c r="I103" i="1" s="1"/>
  <c r="J103" i="1" s="1"/>
  <c r="K103" i="1" s="1"/>
  <c r="L103" i="1" s="1"/>
  <c r="E36" i="1"/>
  <c r="F36" i="1" s="1"/>
  <c r="G36" i="1" s="1"/>
  <c r="H36" i="1" s="1"/>
  <c r="I36" i="1" s="1"/>
  <c r="J36" i="1" s="1"/>
  <c r="K36" i="1" s="1"/>
  <c r="L36" i="1" s="1"/>
  <c r="E54" i="1"/>
  <c r="F54" i="1" s="1"/>
  <c r="G54" i="1" s="1"/>
  <c r="H54" i="1" s="1"/>
  <c r="I54" i="1" s="1"/>
  <c r="J54" i="1" s="1"/>
  <c r="K54" i="1" s="1"/>
  <c r="L54" i="1" s="1"/>
  <c r="E105" i="1"/>
  <c r="F105" i="1" s="1"/>
  <c r="G105" i="1" s="1"/>
  <c r="H105" i="1" s="1"/>
  <c r="I105" i="1" s="1"/>
  <c r="J105" i="1" s="1"/>
  <c r="K105" i="1" s="1"/>
  <c r="L105" i="1" s="1"/>
  <c r="E51" i="1"/>
  <c r="F51" i="1" s="1"/>
  <c r="G51" i="1" s="1"/>
  <c r="H51" i="1" s="1"/>
  <c r="I51" i="1" s="1"/>
  <c r="J51" i="1" s="1"/>
  <c r="K51" i="1" s="1"/>
  <c r="L51" i="1" s="1"/>
  <c r="E63" i="1"/>
  <c r="F63" i="1" s="1"/>
  <c r="G63" i="1" s="1"/>
  <c r="H63" i="1" s="1"/>
  <c r="I63" i="1" s="1"/>
  <c r="J63" i="1" s="1"/>
  <c r="K63" i="1" s="1"/>
  <c r="L63" i="1" s="1"/>
  <c r="E109" i="1"/>
  <c r="F109" i="1" s="1"/>
  <c r="G109" i="1" s="1"/>
  <c r="H109" i="1" s="1"/>
  <c r="I109" i="1" s="1"/>
  <c r="J109" i="1" s="1"/>
  <c r="K109" i="1" s="1"/>
  <c r="E46" i="1"/>
  <c r="F46" i="1" s="1"/>
  <c r="G46" i="1" s="1"/>
  <c r="H46" i="1" s="1"/>
  <c r="I46" i="1" s="1"/>
  <c r="J46" i="1" s="1"/>
  <c r="K46" i="1" s="1"/>
  <c r="L46" i="1" s="1"/>
  <c r="E59" i="1"/>
  <c r="F59" i="1" s="1"/>
  <c r="G59" i="1" s="1"/>
  <c r="H59" i="1" s="1"/>
  <c r="I59" i="1" s="1"/>
  <c r="J59" i="1" s="1"/>
  <c r="K59" i="1" s="1"/>
  <c r="L59" i="1" s="1"/>
  <c r="E55" i="1"/>
  <c r="F55" i="1" s="1"/>
  <c r="G55" i="1" s="1"/>
  <c r="H55" i="1" s="1"/>
  <c r="I55" i="1" s="1"/>
  <c r="J55" i="1" s="1"/>
  <c r="K55" i="1" s="1"/>
  <c r="L55" i="1" s="1"/>
  <c r="E107" i="1"/>
  <c r="F107" i="1" s="1"/>
  <c r="G107" i="1" s="1"/>
  <c r="H107" i="1" s="1"/>
  <c r="I107" i="1" s="1"/>
  <c r="J107" i="1" s="1"/>
  <c r="K107" i="1" s="1"/>
  <c r="E44" i="1"/>
  <c r="F44" i="1" s="1"/>
  <c r="G44" i="1" s="1"/>
  <c r="H44" i="1" s="1"/>
  <c r="I44" i="1" s="1"/>
  <c r="J44" i="1" s="1"/>
  <c r="K44" i="1" s="1"/>
  <c r="E50" i="1"/>
  <c r="F50" i="1" s="1"/>
  <c r="G50" i="1" s="1"/>
  <c r="H50" i="1" s="1"/>
  <c r="I50" i="1" s="1"/>
  <c r="J50" i="1" s="1"/>
  <c r="K50" i="1" s="1"/>
  <c r="L50" i="1" s="1"/>
  <c r="E104" i="1"/>
  <c r="F104" i="1" s="1"/>
  <c r="G104" i="1" s="1"/>
  <c r="H104" i="1" s="1"/>
  <c r="I104" i="1" s="1"/>
  <c r="J104" i="1" s="1"/>
  <c r="K104" i="1" s="1"/>
  <c r="L104" i="1" s="1"/>
  <c r="E81" i="1"/>
  <c r="F81" i="1" s="1"/>
  <c r="G81" i="1" s="1"/>
  <c r="H81" i="1" s="1"/>
  <c r="I81" i="1" s="1"/>
  <c r="J81" i="1" s="1"/>
  <c r="K81" i="1" s="1"/>
  <c r="L81" i="1" s="1"/>
  <c r="E47" i="1"/>
  <c r="F47" i="1" s="1"/>
  <c r="G47" i="1" s="1"/>
  <c r="H47" i="1" s="1"/>
  <c r="I47" i="1" s="1"/>
  <c r="J47" i="1" s="1"/>
  <c r="K47" i="1" s="1"/>
  <c r="L47" i="1" s="1"/>
  <c r="E116" i="1"/>
  <c r="F116" i="1" s="1"/>
  <c r="G116" i="1" s="1"/>
  <c r="H116" i="1" s="1"/>
  <c r="I116" i="1" s="1"/>
  <c r="J116" i="1" s="1"/>
  <c r="K116" i="1" s="1"/>
  <c r="L116" i="1" s="1"/>
  <c r="E45" i="1"/>
  <c r="F45" i="1" s="1"/>
  <c r="G45" i="1" s="1"/>
  <c r="H45" i="1" s="1"/>
  <c r="I45" i="1" s="1"/>
  <c r="J45" i="1" s="1"/>
  <c r="K45" i="1" s="1"/>
  <c r="L45" i="1" s="1"/>
  <c r="E48" i="1"/>
  <c r="F48" i="1" s="1"/>
  <c r="G48" i="1" s="1"/>
  <c r="H48" i="1" s="1"/>
  <c r="I48" i="1" s="1"/>
  <c r="J48" i="1" s="1"/>
  <c r="K48" i="1" s="1"/>
  <c r="L48" i="1" s="1"/>
  <c r="E72" i="1"/>
  <c r="F72" i="1" s="1"/>
  <c r="G72" i="1" s="1"/>
  <c r="H72" i="1" s="1"/>
  <c r="I72" i="1" s="1"/>
  <c r="J72" i="1" s="1"/>
  <c r="K72" i="1" s="1"/>
  <c r="L72" i="1" s="1"/>
  <c r="E97" i="1"/>
  <c r="F97" i="1" s="1"/>
  <c r="G97" i="1" s="1"/>
  <c r="H97" i="1" s="1"/>
  <c r="I97" i="1" s="1"/>
  <c r="J97" i="1" s="1"/>
  <c r="K97" i="1" s="1"/>
  <c r="E78" i="1"/>
  <c r="F78" i="1" s="1"/>
  <c r="G78" i="1" s="1"/>
  <c r="H78" i="1" s="1"/>
  <c r="I78" i="1" s="1"/>
  <c r="J78" i="1" s="1"/>
  <c r="K78" i="1" s="1"/>
  <c r="L78" i="1" s="1"/>
  <c r="M78" i="1" s="1"/>
  <c r="S78" i="1" s="1"/>
  <c r="E95" i="1"/>
  <c r="F95" i="1" s="1"/>
  <c r="G95" i="1" s="1"/>
  <c r="H95" i="1" s="1"/>
  <c r="I95" i="1" s="1"/>
  <c r="J95" i="1" s="1"/>
  <c r="K95" i="1" s="1"/>
  <c r="L95" i="1" s="1"/>
  <c r="E108" i="1"/>
  <c r="F108" i="1" s="1"/>
  <c r="G108" i="1" s="1"/>
  <c r="H108" i="1" s="1"/>
  <c r="I108" i="1" s="1"/>
  <c r="J108" i="1" s="1"/>
  <c r="K108" i="1" s="1"/>
  <c r="E71" i="1"/>
  <c r="F71" i="1" s="1"/>
  <c r="G71" i="1" s="1"/>
  <c r="H71" i="1" s="1"/>
  <c r="I71" i="1" s="1"/>
  <c r="J71" i="1" s="1"/>
  <c r="K71" i="1" s="1"/>
  <c r="E115" i="1"/>
  <c r="F115" i="1" s="1"/>
  <c r="G115" i="1" s="1"/>
  <c r="H115" i="1" s="1"/>
  <c r="I115" i="1" s="1"/>
  <c r="J115" i="1" s="1"/>
  <c r="K115" i="1" s="1"/>
  <c r="L115" i="1" s="1"/>
  <c r="E42" i="1"/>
  <c r="F42" i="1" s="1"/>
  <c r="G42" i="1" s="1"/>
  <c r="H42" i="1" s="1"/>
  <c r="I42" i="1" s="1"/>
  <c r="J42" i="1" s="1"/>
  <c r="K42" i="1" s="1"/>
  <c r="L42" i="1" s="1"/>
  <c r="E77" i="1"/>
  <c r="F77" i="1" s="1"/>
  <c r="G77" i="1" s="1"/>
  <c r="H77" i="1" s="1"/>
  <c r="I77" i="1" s="1"/>
  <c r="J77" i="1" s="1"/>
  <c r="K77" i="1" s="1"/>
  <c r="L77" i="1" s="1"/>
  <c r="E112" i="1"/>
  <c r="F112" i="1" s="1"/>
  <c r="G112" i="1" s="1"/>
  <c r="H112" i="1" s="1"/>
  <c r="I112" i="1" s="1"/>
  <c r="J112" i="1" s="1"/>
  <c r="K112" i="1" s="1"/>
  <c r="L112" i="1" s="1"/>
  <c r="E38" i="1"/>
  <c r="F38" i="1" s="1"/>
  <c r="G38" i="1" s="1"/>
  <c r="H38" i="1" s="1"/>
  <c r="I38" i="1" s="1"/>
  <c r="J38" i="1" s="1"/>
  <c r="K38" i="1" s="1"/>
  <c r="L38" i="1" s="1"/>
  <c r="E106" i="1"/>
  <c r="F106" i="1" s="1"/>
  <c r="G106" i="1" s="1"/>
  <c r="H106" i="1" s="1"/>
  <c r="I106" i="1" s="1"/>
  <c r="J106" i="1" s="1"/>
  <c r="K106" i="1" s="1"/>
  <c r="L106" i="1" s="1"/>
  <c r="E91" i="1"/>
  <c r="F91" i="1" s="1"/>
  <c r="G91" i="1" s="1"/>
  <c r="H91" i="1" s="1"/>
  <c r="I91" i="1" s="1"/>
  <c r="J91" i="1" s="1"/>
  <c r="K91" i="1" s="1"/>
  <c r="L91" i="1" s="1"/>
  <c r="E60" i="1"/>
  <c r="F60" i="1" s="1"/>
  <c r="G60" i="1" s="1"/>
  <c r="H60" i="1" s="1"/>
  <c r="I60" i="1" s="1"/>
  <c r="J60" i="1" s="1"/>
  <c r="K60" i="1" s="1"/>
  <c r="E102" i="1"/>
  <c r="F102" i="1" s="1"/>
  <c r="G102" i="1" s="1"/>
  <c r="H102" i="1" s="1"/>
  <c r="I102" i="1" s="1"/>
  <c r="J102" i="1" s="1"/>
  <c r="K102" i="1" s="1"/>
  <c r="E88" i="1"/>
  <c r="F88" i="1" s="1"/>
  <c r="G88" i="1" s="1"/>
  <c r="H88" i="1" s="1"/>
  <c r="I88" i="1" s="1"/>
  <c r="J88" i="1" s="1"/>
  <c r="K88" i="1" s="1"/>
  <c r="L88" i="1" s="1"/>
  <c r="M88" i="1" s="1"/>
  <c r="S88" i="1" s="1"/>
  <c r="E98" i="1"/>
  <c r="F98" i="1" s="1"/>
  <c r="G98" i="1" s="1"/>
  <c r="H98" i="1" s="1"/>
  <c r="I98" i="1" s="1"/>
  <c r="J98" i="1" s="1"/>
  <c r="K98" i="1" s="1"/>
  <c r="L98" i="1" s="1"/>
  <c r="E64" i="1"/>
  <c r="F64" i="1" s="1"/>
  <c r="G64" i="1" s="1"/>
  <c r="H64" i="1" s="1"/>
  <c r="I64" i="1" s="1"/>
  <c r="J64" i="1" s="1"/>
  <c r="K64" i="1" s="1"/>
  <c r="L64" i="1" s="1"/>
  <c r="E84" i="1"/>
  <c r="F84" i="1" s="1"/>
  <c r="G84" i="1" s="1"/>
  <c r="H84" i="1" s="1"/>
  <c r="I84" i="1" s="1"/>
  <c r="J84" i="1" s="1"/>
  <c r="K84" i="1" s="1"/>
  <c r="L84" i="1" s="1"/>
  <c r="E62" i="1"/>
  <c r="F62" i="1" s="1"/>
  <c r="G62" i="1" s="1"/>
  <c r="H62" i="1" s="1"/>
  <c r="I62" i="1" s="1"/>
  <c r="J62" i="1" s="1"/>
  <c r="K62" i="1" s="1"/>
  <c r="E114" i="1"/>
  <c r="F114" i="1" s="1"/>
  <c r="G114" i="1" s="1"/>
  <c r="H114" i="1" s="1"/>
  <c r="I114" i="1" s="1"/>
  <c r="J114" i="1" s="1"/>
  <c r="K114" i="1" s="1"/>
  <c r="E39" i="1"/>
  <c r="F39" i="1" s="1"/>
  <c r="G39" i="1" s="1"/>
  <c r="H39" i="1" s="1"/>
  <c r="I39" i="1" s="1"/>
  <c r="J39" i="1" s="1"/>
  <c r="K39" i="1" s="1"/>
  <c r="E111" i="1"/>
  <c r="F111" i="1" s="1"/>
  <c r="G111" i="1" s="1"/>
  <c r="H111" i="1" s="1"/>
  <c r="I111" i="1" s="1"/>
  <c r="J111" i="1" s="1"/>
  <c r="K111" i="1" s="1"/>
  <c r="L111" i="1" s="1"/>
  <c r="E100" i="1"/>
  <c r="F100" i="1" s="1"/>
  <c r="G100" i="1" s="1"/>
  <c r="H100" i="1" s="1"/>
  <c r="I100" i="1" s="1"/>
  <c r="J100" i="1" s="1"/>
  <c r="K100" i="1" s="1"/>
  <c r="E61" i="1"/>
  <c r="F61" i="1" s="1"/>
  <c r="G61" i="1" s="1"/>
  <c r="H61" i="1" s="1"/>
  <c r="I61" i="1" s="1"/>
  <c r="J61" i="1" s="1"/>
  <c r="K61" i="1" s="1"/>
  <c r="L61" i="1" s="1"/>
  <c r="M61" i="1" s="1"/>
  <c r="S61" i="1" s="1"/>
  <c r="E92" i="1"/>
  <c r="F92" i="1" s="1"/>
  <c r="G92" i="1" s="1"/>
  <c r="H92" i="1" s="1"/>
  <c r="I92" i="1" s="1"/>
  <c r="J92" i="1" s="1"/>
  <c r="K92" i="1" s="1"/>
  <c r="L92" i="1" s="1"/>
  <c r="E41" i="1"/>
  <c r="F41" i="1" s="1"/>
  <c r="G41" i="1" s="1"/>
  <c r="H41" i="1" s="1"/>
  <c r="I41" i="1" s="1"/>
  <c r="J41" i="1" s="1"/>
  <c r="K41" i="1" s="1"/>
  <c r="L41" i="1" s="1"/>
  <c r="E58" i="1"/>
  <c r="F58" i="1" s="1"/>
  <c r="G58" i="1" s="1"/>
  <c r="H58" i="1" s="1"/>
  <c r="I58" i="1" s="1"/>
  <c r="J58" i="1" s="1"/>
  <c r="K58" i="1" s="1"/>
  <c r="L58" i="1" s="1"/>
  <c r="E110" i="1"/>
  <c r="F110" i="1" s="1"/>
  <c r="G110" i="1" s="1"/>
  <c r="H110" i="1" s="1"/>
  <c r="I110" i="1" s="1"/>
  <c r="J110" i="1" s="1"/>
  <c r="K110" i="1" s="1"/>
  <c r="E56" i="1"/>
  <c r="F56" i="1" s="1"/>
  <c r="G56" i="1" s="1"/>
  <c r="H56" i="1" s="1"/>
  <c r="I56" i="1" s="1"/>
  <c r="J56" i="1" s="1"/>
  <c r="K56" i="1" s="1"/>
  <c r="L56" i="1" s="1"/>
  <c r="E65" i="1"/>
  <c r="F65" i="1" s="1"/>
  <c r="G65" i="1" s="1"/>
  <c r="H65" i="1" s="1"/>
  <c r="I65" i="1" s="1"/>
  <c r="J65" i="1" s="1"/>
  <c r="K65" i="1" s="1"/>
  <c r="L65" i="1" s="1"/>
  <c r="G37" i="1"/>
  <c r="H37" i="1" s="1"/>
  <c r="I37" i="1" s="1"/>
  <c r="J37" i="1" s="1"/>
  <c r="K37" i="1" s="1"/>
  <c r="F68" i="1"/>
  <c r="G68" i="1" s="1"/>
  <c r="H68" i="1" s="1"/>
  <c r="I68" i="1" s="1"/>
  <c r="J68" i="1" s="1"/>
  <c r="K68" i="1" s="1"/>
  <c r="Q37" i="1" l="1"/>
  <c r="L37" i="1"/>
  <c r="M37" i="1" s="1"/>
  <c r="Q51" i="1"/>
  <c r="Q108" i="1"/>
  <c r="Q93" i="1"/>
  <c r="Q75" i="1"/>
  <c r="Q86" i="1"/>
  <c r="Q94" i="1"/>
  <c r="Q66" i="1"/>
  <c r="Q49" i="1"/>
  <c r="Q83" i="1"/>
  <c r="Q69" i="1"/>
  <c r="Q89" i="1"/>
  <c r="Q117" i="1"/>
  <c r="Q101" i="1"/>
  <c r="Q79" i="1"/>
  <c r="Q113" i="1"/>
  <c r="Q87" i="1"/>
  <c r="Q120" i="1"/>
  <c r="Q53" i="1"/>
  <c r="Q80" i="1"/>
  <c r="Q68" i="1"/>
  <c r="Q90" i="1"/>
  <c r="Q65" i="1"/>
  <c r="Q98" i="1"/>
  <c r="Q121" i="1"/>
  <c r="Q97" i="1"/>
  <c r="Q43" i="1"/>
  <c r="Q77" i="1"/>
  <c r="Q95" i="1"/>
  <c r="Q50" i="1"/>
  <c r="Q40" i="1"/>
  <c r="Q99" i="1"/>
  <c r="Q91" i="1"/>
  <c r="Q116" i="1"/>
  <c r="Q67" i="1"/>
  <c r="Q114" i="1"/>
  <c r="Q92" i="1"/>
  <c r="Q59" i="1"/>
  <c r="Q82" i="1"/>
  <c r="Q74" i="1"/>
  <c r="Q110" i="1"/>
  <c r="Q84" i="1"/>
  <c r="Q38" i="1"/>
  <c r="Q41" i="1"/>
  <c r="Q81" i="1"/>
  <c r="Q109" i="1"/>
  <c r="Q61" i="1"/>
  <c r="Q119" i="1"/>
  <c r="Q118" i="1"/>
  <c r="Q111" i="1"/>
  <c r="Q102" i="1"/>
  <c r="Q115" i="1"/>
  <c r="Q48" i="1"/>
  <c r="Q107" i="1"/>
  <c r="Q56" i="1"/>
  <c r="Q54" i="1"/>
  <c r="Q36" i="1"/>
  <c r="Q103" i="1"/>
  <c r="Q85" i="1"/>
  <c r="Q70" i="1"/>
  <c r="Q76" i="1"/>
  <c r="Q73" i="1"/>
  <c r="Q96" i="1"/>
  <c r="Q52" i="1"/>
  <c r="Q122" i="1"/>
  <c r="Q57" i="1"/>
  <c r="Q100" i="1"/>
  <c r="Q39" i="1"/>
  <c r="Q62" i="1"/>
  <c r="Q64" i="1"/>
  <c r="Q88" i="1"/>
  <c r="Q60" i="1"/>
  <c r="Q106" i="1"/>
  <c r="Q112" i="1"/>
  <c r="Q42" i="1"/>
  <c r="Q71" i="1"/>
  <c r="Q58" i="1"/>
  <c r="Q78" i="1"/>
  <c r="Q72" i="1"/>
  <c r="Q45" i="1"/>
  <c r="Q47" i="1"/>
  <c r="Q104" i="1"/>
  <c r="Q44" i="1"/>
  <c r="Q55" i="1"/>
  <c r="Q46" i="1"/>
  <c r="Q63" i="1"/>
  <c r="Q105" i="1"/>
  <c r="P37" i="1"/>
  <c r="L114" i="1"/>
  <c r="M114" i="1" s="1"/>
  <c r="S114" i="1" s="1"/>
  <c r="M121" i="1"/>
  <c r="M113" i="1"/>
  <c r="M52" i="1"/>
  <c r="M84" i="1"/>
  <c r="M58" i="1"/>
  <c r="M65" i="1"/>
  <c r="L60" i="1"/>
  <c r="M60" i="1" s="1"/>
  <c r="S60" i="1" s="1"/>
  <c r="M42" i="1"/>
  <c r="M75" i="1"/>
  <c r="M56" i="1"/>
  <c r="M103" i="1"/>
  <c r="M105" i="1"/>
  <c r="L93" i="1"/>
  <c r="M93" i="1" s="1"/>
  <c r="M81" i="1"/>
  <c r="L67" i="1"/>
  <c r="M67" i="1" s="1"/>
  <c r="S67" i="1" s="1"/>
  <c r="M36" i="1"/>
  <c r="M115" i="1"/>
  <c r="M122" i="1"/>
  <c r="M119" i="1"/>
  <c r="M77" i="1"/>
  <c r="M101" i="1"/>
  <c r="M76" i="1"/>
  <c r="L44" i="1"/>
  <c r="M44" i="1" s="1"/>
  <c r="S44" i="1" s="1"/>
  <c r="M112" i="1"/>
  <c r="M69" i="1"/>
  <c r="M59" i="1"/>
  <c r="M46" i="1"/>
  <c r="M123" i="1"/>
  <c r="P123" i="1" s="1"/>
  <c r="M106" i="1"/>
  <c r="M116" i="1"/>
  <c r="M47" i="1"/>
  <c r="M80" i="1"/>
  <c r="M38" i="1"/>
  <c r="M50" i="1"/>
  <c r="M70" i="1"/>
  <c r="M48" i="1"/>
  <c r="M54" i="1"/>
  <c r="M41" i="1"/>
  <c r="M99" i="1"/>
  <c r="M79" i="1"/>
  <c r="M45" i="1"/>
  <c r="L109" i="1"/>
  <c r="M109" i="1" s="1"/>
  <c r="S109" i="1" s="1"/>
  <c r="M63" i="1"/>
  <c r="L108" i="1"/>
  <c r="M108" i="1" s="1"/>
  <c r="S108" i="1" s="1"/>
  <c r="M40" i="1"/>
  <c r="M111" i="1"/>
  <c r="L66" i="1"/>
  <c r="M66" i="1" s="1"/>
  <c r="L102" i="1"/>
  <c r="M102" i="1" s="1"/>
  <c r="L85" i="1"/>
  <c r="M85" i="1" s="1"/>
  <c r="S85" i="1" s="1"/>
  <c r="L87" i="1"/>
  <c r="M87" i="1" s="1"/>
  <c r="S87" i="1" s="1"/>
  <c r="M98" i="1"/>
  <c r="M92" i="1"/>
  <c r="L74" i="1"/>
  <c r="M74" i="1" s="1"/>
  <c r="S74" i="1" s="1"/>
  <c r="M83" i="1"/>
  <c r="M90" i="1"/>
  <c r="L107" i="1"/>
  <c r="M107" i="1" s="1"/>
  <c r="S107" i="1" s="1"/>
  <c r="L71" i="1"/>
  <c r="M71" i="1" s="1"/>
  <c r="S71" i="1" s="1"/>
  <c r="L100" i="1"/>
  <c r="M100" i="1" s="1"/>
  <c r="S100" i="1" s="1"/>
  <c r="O73" i="1"/>
  <c r="P73" i="1"/>
  <c r="N73" i="1"/>
  <c r="P59" i="1"/>
  <c r="O88" i="1"/>
  <c r="P88" i="1"/>
  <c r="N88" i="1"/>
  <c r="O50" i="1"/>
  <c r="O61" i="1"/>
  <c r="N61" i="1"/>
  <c r="P61" i="1"/>
  <c r="M51" i="1"/>
  <c r="S51" i="1" s="1"/>
  <c r="M91" i="1"/>
  <c r="S91" i="1" s="1"/>
  <c r="M43" i="1"/>
  <c r="S43" i="1" s="1"/>
  <c r="M55" i="1"/>
  <c r="S55" i="1" s="1"/>
  <c r="M95" i="1"/>
  <c r="S95" i="1" s="1"/>
  <c r="L118" i="1"/>
  <c r="M118" i="1" s="1"/>
  <c r="S118" i="1" s="1"/>
  <c r="M72" i="1"/>
  <c r="S72" i="1" s="1"/>
  <c r="L82" i="1"/>
  <c r="M82" i="1" s="1"/>
  <c r="S82" i="1" s="1"/>
  <c r="M120" i="1"/>
  <c r="S120" i="1" s="1"/>
  <c r="L53" i="1"/>
  <c r="M53" i="1" s="1"/>
  <c r="S53" i="1" s="1"/>
  <c r="L89" i="1"/>
  <c r="M89" i="1" s="1"/>
  <c r="S89" i="1" s="1"/>
  <c r="L94" i="1"/>
  <c r="M94" i="1" s="1"/>
  <c r="S94" i="1" s="1"/>
  <c r="L39" i="1"/>
  <c r="M39" i="1" s="1"/>
  <c r="S39" i="1" s="1"/>
  <c r="M104" i="1"/>
  <c r="S104" i="1" s="1"/>
  <c r="L68" i="1"/>
  <c r="M68" i="1" s="1"/>
  <c r="S68" i="1" s="1"/>
  <c r="L97" i="1"/>
  <c r="M97" i="1" s="1"/>
  <c r="S97" i="1" s="1"/>
  <c r="L62" i="1"/>
  <c r="M62" i="1" s="1"/>
  <c r="S62" i="1" s="1"/>
  <c r="L110" i="1"/>
  <c r="M110" i="1" s="1"/>
  <c r="S110" i="1" s="1"/>
  <c r="L96" i="1"/>
  <c r="M96" i="1" s="1"/>
  <c r="S96" i="1" s="1"/>
  <c r="L86" i="1"/>
  <c r="M86" i="1" s="1"/>
  <c r="S86" i="1" s="1"/>
  <c r="L57" i="1"/>
  <c r="M57" i="1" s="1"/>
  <c r="S57" i="1" s="1"/>
  <c r="P78" i="1"/>
  <c r="N78" i="1"/>
  <c r="O78" i="1"/>
  <c r="O49" i="1"/>
  <c r="P49" i="1"/>
  <c r="N49" i="1"/>
  <c r="O117" i="1"/>
  <c r="N117" i="1"/>
  <c r="P117" i="1"/>
  <c r="M64" i="1"/>
  <c r="S64" i="1" s="1"/>
  <c r="P40" i="1" l="1"/>
  <c r="S40" i="1"/>
  <c r="N45" i="1"/>
  <c r="S45" i="1"/>
  <c r="N54" i="1"/>
  <c r="S54" i="1"/>
  <c r="P38" i="1"/>
  <c r="S38" i="1"/>
  <c r="P106" i="1"/>
  <c r="S106" i="1"/>
  <c r="P69" i="1"/>
  <c r="S69" i="1"/>
  <c r="O101" i="1"/>
  <c r="S101" i="1"/>
  <c r="O115" i="1"/>
  <c r="S115" i="1"/>
  <c r="P93" i="1"/>
  <c r="S93" i="1"/>
  <c r="P75" i="1"/>
  <c r="S75" i="1"/>
  <c r="N58" i="1"/>
  <c r="S58" i="1"/>
  <c r="N121" i="1"/>
  <c r="S121" i="1"/>
  <c r="P92" i="1"/>
  <c r="S92" i="1"/>
  <c r="O102" i="1"/>
  <c r="S102" i="1"/>
  <c r="N79" i="1"/>
  <c r="S79" i="1"/>
  <c r="O48" i="1"/>
  <c r="S48" i="1"/>
  <c r="N80" i="1"/>
  <c r="S80" i="1"/>
  <c r="P112" i="1"/>
  <c r="S112" i="1"/>
  <c r="O77" i="1"/>
  <c r="S77" i="1"/>
  <c r="N36" i="1"/>
  <c r="S36" i="1"/>
  <c r="P105" i="1"/>
  <c r="S105" i="1"/>
  <c r="O42" i="1"/>
  <c r="S42" i="1"/>
  <c r="P84" i="1"/>
  <c r="S84" i="1"/>
  <c r="O90" i="1"/>
  <c r="S90" i="1"/>
  <c r="P98" i="1"/>
  <c r="S98" i="1"/>
  <c r="O66" i="1"/>
  <c r="S66" i="1"/>
  <c r="O63" i="1"/>
  <c r="S63" i="1"/>
  <c r="O99" i="1"/>
  <c r="S99" i="1"/>
  <c r="P70" i="1"/>
  <c r="S70" i="1"/>
  <c r="O47" i="1"/>
  <c r="S47" i="1"/>
  <c r="O46" i="1"/>
  <c r="S46" i="1"/>
  <c r="O119" i="1"/>
  <c r="S119" i="1"/>
  <c r="O103" i="1"/>
  <c r="S103" i="1"/>
  <c r="O52" i="1"/>
  <c r="S52" i="1"/>
  <c r="O37" i="1"/>
  <c r="S37" i="1"/>
  <c r="O83" i="1"/>
  <c r="S83" i="1"/>
  <c r="O111" i="1"/>
  <c r="S111" i="1"/>
  <c r="P41" i="1"/>
  <c r="S41" i="1"/>
  <c r="N50" i="1"/>
  <c r="S50" i="1"/>
  <c r="P116" i="1"/>
  <c r="S116" i="1"/>
  <c r="N59" i="1"/>
  <c r="S59" i="1"/>
  <c r="P76" i="1"/>
  <c r="S76" i="1"/>
  <c r="O122" i="1"/>
  <c r="S122" i="1"/>
  <c r="N81" i="1"/>
  <c r="S81" i="1"/>
  <c r="O56" i="1"/>
  <c r="S56" i="1"/>
  <c r="N65" i="1"/>
  <c r="S65" i="1"/>
  <c r="N113" i="1"/>
  <c r="S113" i="1"/>
  <c r="N37" i="1"/>
  <c r="Q30" i="1"/>
  <c r="Q29" i="1" s="1"/>
  <c r="H7" i="1" s="1"/>
  <c r="H9" i="1" s="1"/>
  <c r="P56" i="1"/>
  <c r="N116" i="1"/>
  <c r="O41" i="1"/>
  <c r="O116" i="1"/>
  <c r="N41" i="1"/>
  <c r="P50" i="1"/>
  <c r="O59" i="1"/>
  <c r="P81" i="1"/>
  <c r="N38" i="1"/>
  <c r="O58" i="1"/>
  <c r="O121" i="1"/>
  <c r="N56" i="1"/>
  <c r="O65" i="1"/>
  <c r="O81" i="1"/>
  <c r="N76" i="1"/>
  <c r="P122" i="1"/>
  <c r="P79" i="1"/>
  <c r="O123" i="1"/>
  <c r="O84" i="1"/>
  <c r="N98" i="1"/>
  <c r="N40" i="1"/>
  <c r="O45" i="1"/>
  <c r="N115" i="1"/>
  <c r="N77" i="1"/>
  <c r="O40" i="1"/>
  <c r="N114" i="1"/>
  <c r="P114" i="1"/>
  <c r="N84" i="1"/>
  <c r="P36" i="1"/>
  <c r="P77" i="1"/>
  <c r="O92" i="1"/>
  <c r="N99" i="1"/>
  <c r="P99" i="1"/>
  <c r="P63" i="1"/>
  <c r="N52" i="1"/>
  <c r="P52" i="1"/>
  <c r="O114" i="1"/>
  <c r="O54" i="1"/>
  <c r="P45" i="1"/>
  <c r="O113" i="1"/>
  <c r="P115" i="1"/>
  <c r="O75" i="1"/>
  <c r="P101" i="1"/>
  <c r="N92" i="1"/>
  <c r="N69" i="1"/>
  <c r="N101" i="1"/>
  <c r="O106" i="1"/>
  <c r="N75" i="1"/>
  <c r="O79" i="1"/>
  <c r="O38" i="1"/>
  <c r="P65" i="1"/>
  <c r="N106" i="1"/>
  <c r="O69" i="1"/>
  <c r="O60" i="1"/>
  <c r="N60" i="1"/>
  <c r="P60" i="1"/>
  <c r="P121" i="1"/>
  <c r="P42" i="1"/>
  <c r="P58" i="1"/>
  <c r="N119" i="1"/>
  <c r="P113" i="1"/>
  <c r="N42" i="1"/>
  <c r="P102" i="1"/>
  <c r="P119" i="1"/>
  <c r="N112" i="1"/>
  <c r="N105" i="1"/>
  <c r="O36" i="1"/>
  <c r="P111" i="1"/>
  <c r="P48" i="1"/>
  <c r="P108" i="1"/>
  <c r="N108" i="1"/>
  <c r="P71" i="1"/>
  <c r="N71" i="1"/>
  <c r="N44" i="1"/>
  <c r="O44" i="1"/>
  <c r="P44" i="1"/>
  <c r="N67" i="1"/>
  <c r="P67" i="1"/>
  <c r="O67" i="1"/>
  <c r="N122" i="1"/>
  <c r="O93" i="1"/>
  <c r="N102" i="1"/>
  <c r="P80" i="1"/>
  <c r="O76" i="1"/>
  <c r="O105" i="1"/>
  <c r="N70" i="1"/>
  <c r="N103" i="1"/>
  <c r="N93" i="1"/>
  <c r="P90" i="1"/>
  <c r="O98" i="1"/>
  <c r="P54" i="1"/>
  <c r="N63" i="1"/>
  <c r="P103" i="1"/>
  <c r="N48" i="1"/>
  <c r="N90" i="1"/>
  <c r="N123" i="1"/>
  <c r="O107" i="1"/>
  <c r="N107" i="1"/>
  <c r="P107" i="1"/>
  <c r="O74" i="1"/>
  <c r="P74" i="1"/>
  <c r="N74" i="1"/>
  <c r="P100" i="1"/>
  <c r="N100" i="1"/>
  <c r="O100" i="1"/>
  <c r="N87" i="1"/>
  <c r="O87" i="1"/>
  <c r="P87" i="1"/>
  <c r="O109" i="1"/>
  <c r="P109" i="1"/>
  <c r="N109" i="1"/>
  <c r="O85" i="1"/>
  <c r="P85" i="1"/>
  <c r="N85" i="1"/>
  <c r="P46" i="1"/>
  <c r="P83" i="1"/>
  <c r="N111" i="1"/>
  <c r="O112" i="1"/>
  <c r="N46" i="1"/>
  <c r="N83" i="1"/>
  <c r="N47" i="1"/>
  <c r="N66" i="1"/>
  <c r="O108" i="1"/>
  <c r="O80" i="1"/>
  <c r="O70" i="1"/>
  <c r="P47" i="1"/>
  <c r="O71" i="1"/>
  <c r="P66" i="1"/>
  <c r="P86" i="1"/>
  <c r="N86" i="1"/>
  <c r="O86" i="1"/>
  <c r="O97" i="1"/>
  <c r="P97" i="1"/>
  <c r="N97" i="1"/>
  <c r="P94" i="1"/>
  <c r="N94" i="1"/>
  <c r="O94" i="1"/>
  <c r="P82" i="1"/>
  <c r="N82" i="1"/>
  <c r="O82" i="1"/>
  <c r="P62" i="1"/>
  <c r="N62" i="1"/>
  <c r="O62" i="1"/>
  <c r="P110" i="1"/>
  <c r="N110" i="1"/>
  <c r="O110" i="1"/>
  <c r="O96" i="1"/>
  <c r="P96" i="1"/>
  <c r="N96" i="1"/>
  <c r="O68" i="1"/>
  <c r="P68" i="1"/>
  <c r="N68" i="1"/>
  <c r="O89" i="1"/>
  <c r="P89" i="1"/>
  <c r="N89" i="1"/>
  <c r="O72" i="1"/>
  <c r="P72" i="1"/>
  <c r="N72" i="1"/>
  <c r="P39" i="1"/>
  <c r="N39" i="1"/>
  <c r="O39" i="1"/>
  <c r="O57" i="1"/>
  <c r="P57" i="1"/>
  <c r="N57" i="1"/>
  <c r="O120" i="1"/>
  <c r="N120" i="1"/>
  <c r="P120" i="1"/>
  <c r="P95" i="1"/>
  <c r="N95" i="1"/>
  <c r="O95" i="1"/>
  <c r="P51" i="1"/>
  <c r="N51" i="1"/>
  <c r="O51" i="1"/>
  <c r="P43" i="1"/>
  <c r="N43" i="1"/>
  <c r="O43" i="1"/>
  <c r="P118" i="1"/>
  <c r="N118" i="1"/>
  <c r="O118" i="1"/>
  <c r="O64" i="1"/>
  <c r="P64" i="1"/>
  <c r="N64" i="1"/>
  <c r="P55" i="1"/>
  <c r="N55" i="1"/>
  <c r="O55" i="1"/>
  <c r="O53" i="1"/>
  <c r="N53" i="1"/>
  <c r="P53" i="1"/>
  <c r="O104" i="1"/>
  <c r="P104" i="1"/>
  <c r="N104" i="1"/>
  <c r="P91" i="1"/>
  <c r="N91" i="1"/>
  <c r="O91" i="1"/>
  <c r="S34" i="1" l="1"/>
  <c r="H3" i="1" s="1"/>
  <c r="H6" i="1" s="1"/>
  <c r="N30" i="1"/>
  <c r="N29" i="1" s="1"/>
  <c r="D22" i="1" s="1"/>
  <c r="D25" i="1" s="1"/>
  <c r="O30" i="1"/>
  <c r="O29" i="1" s="1"/>
  <c r="E22" i="1" s="1"/>
  <c r="E25" i="1" s="1"/>
  <c r="P30" i="1"/>
  <c r="P29" i="1" s="1"/>
  <c r="F22" i="1" s="1"/>
  <c r="F25" i="1" s="1"/>
</calcChain>
</file>

<file path=xl/sharedStrings.xml><?xml version="1.0" encoding="utf-8"?>
<sst xmlns="http://schemas.openxmlformats.org/spreadsheetml/2006/main" count="63" uniqueCount="46">
  <si>
    <t>Technology Inputs and Outputs</t>
  </si>
  <si>
    <t>Capacity</t>
  </si>
  <si>
    <t>Carrying Charge</t>
  </si>
  <si>
    <t>Hours in Analysis</t>
  </si>
  <si>
    <t>Hour Increment</t>
  </si>
  <si>
    <t>Period</t>
  </si>
  <si>
    <t>Loads</t>
  </si>
  <si>
    <t>Load Factor</t>
  </si>
  <si>
    <t>Average Load</t>
  </si>
  <si>
    <t>Peak Load</t>
  </si>
  <si>
    <t>Up Front Cost</t>
  </si>
  <si>
    <t>Fixed O&amp;M</t>
  </si>
  <si>
    <t>Heat Rate</t>
  </si>
  <si>
    <t>Variable O&amp;M Cost</t>
  </si>
  <si>
    <t>Gas Price</t>
  </si>
  <si>
    <t>Nuclear Plant</t>
  </si>
  <si>
    <t>CC Plant</t>
  </si>
  <si>
    <t>Peak Plant</t>
  </si>
  <si>
    <t>Pct of Capactiy</t>
  </si>
  <si>
    <t>Energy Value of Plant/kW</t>
  </si>
  <si>
    <t>Fixed Cost of Plant/kW</t>
  </si>
  <si>
    <t>Net Value of Plant</t>
  </si>
  <si>
    <t>Total Fuel Cost</t>
  </si>
  <si>
    <t>Total Capacity</t>
  </si>
  <si>
    <t>Variable Cost/MWH</t>
  </si>
  <si>
    <t>Capacity Price $/kW/Yr</t>
  </si>
  <si>
    <t>Energy Price $/MWH</t>
  </si>
  <si>
    <t>Nuclear</t>
  </si>
  <si>
    <t>Remaining</t>
  </si>
  <si>
    <t>Balance</t>
  </si>
  <si>
    <t>CC</t>
  </si>
  <si>
    <t>Peaking</t>
  </si>
  <si>
    <t>Margin</t>
  </si>
  <si>
    <t>Energy</t>
  </si>
  <si>
    <t>Price</t>
  </si>
  <si>
    <t>Value</t>
  </si>
  <si>
    <t xml:space="preserve">Total </t>
  </si>
  <si>
    <t>Annual</t>
  </si>
  <si>
    <t>Capacity Value of Plant</t>
  </si>
  <si>
    <t>Total</t>
  </si>
  <si>
    <t>Cost</t>
  </si>
  <si>
    <t>Total Energy Cost</t>
  </si>
  <si>
    <t>Total Capacity Cost</t>
  </si>
  <si>
    <t>Weighting</t>
  </si>
  <si>
    <t>Capacity Price per MWH</t>
  </si>
  <si>
    <t>Total LRMC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</si>
</sst>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CC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3" fillId="0" borderId="0" xfId="0" applyFont="1" applyFill="1"/>
    <xf numFmtId="4" fontId="3" fillId="0" borderId="0" xfId="2" applyNumberFormat="1" applyFont="1" applyFill="1"/>
    <xf numFmtId="4" fontId="3" fillId="0" borderId="0" xfId="0" applyNumberFormat="1" applyFont="1" applyFill="1"/>
    <xf numFmtId="4" fontId="4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>
      <alignment horizontal="center" wrapText="1"/>
    </xf>
    <xf numFmtId="9" fontId="0" fillId="0" borderId="0" xfId="0" applyNumberFormat="1"/>
    <xf numFmtId="164" fontId="0" fillId="0" borderId="0" xfId="0" applyNumberFormat="1"/>
    <xf numFmtId="10" fontId="0" fillId="0" borderId="0" xfId="0" applyNumberFormat="1"/>
    <xf numFmtId="3" fontId="0" fillId="0" borderId="0" xfId="0" applyNumberFormat="1"/>
    <xf numFmtId="43" fontId="0" fillId="0" borderId="0" xfId="1" applyNumberFormat="1" applyFont="1"/>
    <xf numFmtId="43" fontId="3" fillId="0" borderId="0" xfId="0" applyNumberFormat="1" applyFont="1" applyFill="1"/>
    <xf numFmtId="43" fontId="0" fillId="0" borderId="0" xfId="0" applyNumberFormat="1"/>
    <xf numFmtId="4" fontId="0" fillId="0" borderId="0" xfId="0" applyNumberFormat="1"/>
    <xf numFmtId="0" fontId="3" fillId="0" borderId="1" xfId="0" applyFont="1" applyFill="1" applyBorder="1"/>
    <xf numFmtId="0" fontId="0" fillId="0" borderId="2" xfId="0" applyBorder="1"/>
    <xf numFmtId="43" fontId="0" fillId="0" borderId="3" xfId="0" applyNumberForma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A506"/>
  <sheetViews>
    <sheetView tabSelected="1" workbookViewId="0">
      <selection activeCell="J3" sqref="J3"/>
    </sheetView>
  </sheetViews>
  <sheetFormatPr defaultRowHeight="15" x14ac:dyDescent="0.25"/>
  <cols>
    <col min="1" max="1" width="2.5703125" customWidth="1"/>
    <col min="2" max="2" width="7.85546875" customWidth="1"/>
    <col min="3" max="3" width="24.140625" customWidth="1"/>
    <col min="4" max="5" width="12.85546875" customWidth="1"/>
    <col min="6" max="6" width="13.28515625" customWidth="1"/>
    <col min="7" max="7" width="12.85546875" customWidth="1"/>
    <col min="8" max="8" width="16" customWidth="1"/>
    <col min="9" max="11" width="12.85546875" customWidth="1"/>
    <col min="12" max="12" width="11.28515625" customWidth="1"/>
    <col min="13" max="13" width="16.42578125" bestFit="1" customWidth="1"/>
    <col min="14" max="16" width="11.85546875" customWidth="1"/>
    <col min="17" max="17" width="14.42578125" customWidth="1"/>
    <col min="18" max="58" width="16.42578125" bestFit="1" customWidth="1"/>
    <col min="59" max="105" width="17.28515625" bestFit="1" customWidth="1"/>
    <col min="257" max="257" width="2.5703125" customWidth="1"/>
    <col min="258" max="258" width="7.85546875" customWidth="1"/>
    <col min="259" max="259" width="16.28515625" customWidth="1"/>
    <col min="260" max="267" width="12.85546875" customWidth="1"/>
    <col min="513" max="513" width="2.5703125" customWidth="1"/>
    <col min="514" max="514" width="7.85546875" customWidth="1"/>
    <col min="515" max="515" width="16.28515625" customWidth="1"/>
    <col min="516" max="523" width="12.85546875" customWidth="1"/>
    <col min="769" max="769" width="2.5703125" customWidth="1"/>
    <col min="770" max="770" width="7.85546875" customWidth="1"/>
    <col min="771" max="771" width="16.28515625" customWidth="1"/>
    <col min="772" max="779" width="12.85546875" customWidth="1"/>
    <col min="1025" max="1025" width="2.5703125" customWidth="1"/>
    <col min="1026" max="1026" width="7.85546875" customWidth="1"/>
    <col min="1027" max="1027" width="16.28515625" customWidth="1"/>
    <col min="1028" max="1035" width="12.85546875" customWidth="1"/>
    <col min="1281" max="1281" width="2.5703125" customWidth="1"/>
    <col min="1282" max="1282" width="7.85546875" customWidth="1"/>
    <col min="1283" max="1283" width="16.28515625" customWidth="1"/>
    <col min="1284" max="1291" width="12.85546875" customWidth="1"/>
    <col min="1537" max="1537" width="2.5703125" customWidth="1"/>
    <col min="1538" max="1538" width="7.85546875" customWidth="1"/>
    <col min="1539" max="1539" width="16.28515625" customWidth="1"/>
    <col min="1540" max="1547" width="12.85546875" customWidth="1"/>
    <col min="1793" max="1793" width="2.5703125" customWidth="1"/>
    <col min="1794" max="1794" width="7.85546875" customWidth="1"/>
    <col min="1795" max="1795" width="16.28515625" customWidth="1"/>
    <col min="1796" max="1803" width="12.85546875" customWidth="1"/>
    <col min="2049" max="2049" width="2.5703125" customWidth="1"/>
    <col min="2050" max="2050" width="7.85546875" customWidth="1"/>
    <col min="2051" max="2051" width="16.28515625" customWidth="1"/>
    <col min="2052" max="2059" width="12.85546875" customWidth="1"/>
    <col min="2305" max="2305" width="2.5703125" customWidth="1"/>
    <col min="2306" max="2306" width="7.85546875" customWidth="1"/>
    <col min="2307" max="2307" width="16.28515625" customWidth="1"/>
    <col min="2308" max="2315" width="12.85546875" customWidth="1"/>
    <col min="2561" max="2561" width="2.5703125" customWidth="1"/>
    <col min="2562" max="2562" width="7.85546875" customWidth="1"/>
    <col min="2563" max="2563" width="16.28515625" customWidth="1"/>
    <col min="2564" max="2571" width="12.85546875" customWidth="1"/>
    <col min="2817" max="2817" width="2.5703125" customWidth="1"/>
    <col min="2818" max="2818" width="7.85546875" customWidth="1"/>
    <col min="2819" max="2819" width="16.28515625" customWidth="1"/>
    <col min="2820" max="2827" width="12.85546875" customWidth="1"/>
    <col min="3073" max="3073" width="2.5703125" customWidth="1"/>
    <col min="3074" max="3074" width="7.85546875" customWidth="1"/>
    <col min="3075" max="3075" width="16.28515625" customWidth="1"/>
    <col min="3076" max="3083" width="12.85546875" customWidth="1"/>
    <col min="3329" max="3329" width="2.5703125" customWidth="1"/>
    <col min="3330" max="3330" width="7.85546875" customWidth="1"/>
    <col min="3331" max="3331" width="16.28515625" customWidth="1"/>
    <col min="3332" max="3339" width="12.85546875" customWidth="1"/>
    <col min="3585" max="3585" width="2.5703125" customWidth="1"/>
    <col min="3586" max="3586" width="7.85546875" customWidth="1"/>
    <col min="3587" max="3587" width="16.28515625" customWidth="1"/>
    <col min="3588" max="3595" width="12.85546875" customWidth="1"/>
    <col min="3841" max="3841" width="2.5703125" customWidth="1"/>
    <col min="3842" max="3842" width="7.85546875" customWidth="1"/>
    <col min="3843" max="3843" width="16.28515625" customWidth="1"/>
    <col min="3844" max="3851" width="12.85546875" customWidth="1"/>
    <col min="4097" max="4097" width="2.5703125" customWidth="1"/>
    <col min="4098" max="4098" width="7.85546875" customWidth="1"/>
    <col min="4099" max="4099" width="16.28515625" customWidth="1"/>
    <col min="4100" max="4107" width="12.85546875" customWidth="1"/>
    <col min="4353" max="4353" width="2.5703125" customWidth="1"/>
    <col min="4354" max="4354" width="7.85546875" customWidth="1"/>
    <col min="4355" max="4355" width="16.28515625" customWidth="1"/>
    <col min="4356" max="4363" width="12.85546875" customWidth="1"/>
    <col min="4609" max="4609" width="2.5703125" customWidth="1"/>
    <col min="4610" max="4610" width="7.85546875" customWidth="1"/>
    <col min="4611" max="4611" width="16.28515625" customWidth="1"/>
    <col min="4612" max="4619" width="12.85546875" customWidth="1"/>
    <col min="4865" max="4865" width="2.5703125" customWidth="1"/>
    <col min="4866" max="4866" width="7.85546875" customWidth="1"/>
    <col min="4867" max="4867" width="16.28515625" customWidth="1"/>
    <col min="4868" max="4875" width="12.85546875" customWidth="1"/>
    <col min="5121" max="5121" width="2.5703125" customWidth="1"/>
    <col min="5122" max="5122" width="7.85546875" customWidth="1"/>
    <col min="5123" max="5123" width="16.28515625" customWidth="1"/>
    <col min="5124" max="5131" width="12.85546875" customWidth="1"/>
    <col min="5377" max="5377" width="2.5703125" customWidth="1"/>
    <col min="5378" max="5378" width="7.85546875" customWidth="1"/>
    <col min="5379" max="5379" width="16.28515625" customWidth="1"/>
    <col min="5380" max="5387" width="12.85546875" customWidth="1"/>
    <col min="5633" max="5633" width="2.5703125" customWidth="1"/>
    <col min="5634" max="5634" width="7.85546875" customWidth="1"/>
    <col min="5635" max="5635" width="16.28515625" customWidth="1"/>
    <col min="5636" max="5643" width="12.85546875" customWidth="1"/>
    <col min="5889" max="5889" width="2.5703125" customWidth="1"/>
    <col min="5890" max="5890" width="7.85546875" customWidth="1"/>
    <col min="5891" max="5891" width="16.28515625" customWidth="1"/>
    <col min="5892" max="5899" width="12.85546875" customWidth="1"/>
    <col min="6145" max="6145" width="2.5703125" customWidth="1"/>
    <col min="6146" max="6146" width="7.85546875" customWidth="1"/>
    <col min="6147" max="6147" width="16.28515625" customWidth="1"/>
    <col min="6148" max="6155" width="12.85546875" customWidth="1"/>
    <col min="6401" max="6401" width="2.5703125" customWidth="1"/>
    <col min="6402" max="6402" width="7.85546875" customWidth="1"/>
    <col min="6403" max="6403" width="16.28515625" customWidth="1"/>
    <col min="6404" max="6411" width="12.85546875" customWidth="1"/>
    <col min="6657" max="6657" width="2.5703125" customWidth="1"/>
    <col min="6658" max="6658" width="7.85546875" customWidth="1"/>
    <col min="6659" max="6659" width="16.28515625" customWidth="1"/>
    <col min="6660" max="6667" width="12.85546875" customWidth="1"/>
    <col min="6913" max="6913" width="2.5703125" customWidth="1"/>
    <col min="6914" max="6914" width="7.85546875" customWidth="1"/>
    <col min="6915" max="6915" width="16.28515625" customWidth="1"/>
    <col min="6916" max="6923" width="12.85546875" customWidth="1"/>
    <col min="7169" max="7169" width="2.5703125" customWidth="1"/>
    <col min="7170" max="7170" width="7.85546875" customWidth="1"/>
    <col min="7171" max="7171" width="16.28515625" customWidth="1"/>
    <col min="7172" max="7179" width="12.85546875" customWidth="1"/>
    <col min="7425" max="7425" width="2.5703125" customWidth="1"/>
    <col min="7426" max="7426" width="7.85546875" customWidth="1"/>
    <col min="7427" max="7427" width="16.28515625" customWidth="1"/>
    <col min="7428" max="7435" width="12.85546875" customWidth="1"/>
    <col min="7681" max="7681" width="2.5703125" customWidth="1"/>
    <col min="7682" max="7682" width="7.85546875" customWidth="1"/>
    <col min="7683" max="7683" width="16.28515625" customWidth="1"/>
    <col min="7684" max="7691" width="12.85546875" customWidth="1"/>
    <col min="7937" max="7937" width="2.5703125" customWidth="1"/>
    <col min="7938" max="7938" width="7.85546875" customWidth="1"/>
    <col min="7939" max="7939" width="16.28515625" customWidth="1"/>
    <col min="7940" max="7947" width="12.85546875" customWidth="1"/>
    <col min="8193" max="8193" width="2.5703125" customWidth="1"/>
    <col min="8194" max="8194" width="7.85546875" customWidth="1"/>
    <col min="8195" max="8195" width="16.28515625" customWidth="1"/>
    <col min="8196" max="8203" width="12.85546875" customWidth="1"/>
    <col min="8449" max="8449" width="2.5703125" customWidth="1"/>
    <col min="8450" max="8450" width="7.85546875" customWidth="1"/>
    <col min="8451" max="8451" width="16.28515625" customWidth="1"/>
    <col min="8452" max="8459" width="12.85546875" customWidth="1"/>
    <col min="8705" max="8705" width="2.5703125" customWidth="1"/>
    <col min="8706" max="8706" width="7.85546875" customWidth="1"/>
    <col min="8707" max="8707" width="16.28515625" customWidth="1"/>
    <col min="8708" max="8715" width="12.85546875" customWidth="1"/>
    <col min="8961" max="8961" width="2.5703125" customWidth="1"/>
    <col min="8962" max="8962" width="7.85546875" customWidth="1"/>
    <col min="8963" max="8963" width="16.28515625" customWidth="1"/>
    <col min="8964" max="8971" width="12.85546875" customWidth="1"/>
    <col min="9217" max="9217" width="2.5703125" customWidth="1"/>
    <col min="9218" max="9218" width="7.85546875" customWidth="1"/>
    <col min="9219" max="9219" width="16.28515625" customWidth="1"/>
    <col min="9220" max="9227" width="12.85546875" customWidth="1"/>
    <col min="9473" max="9473" width="2.5703125" customWidth="1"/>
    <col min="9474" max="9474" width="7.85546875" customWidth="1"/>
    <col min="9475" max="9475" width="16.28515625" customWidth="1"/>
    <col min="9476" max="9483" width="12.85546875" customWidth="1"/>
    <col min="9729" max="9729" width="2.5703125" customWidth="1"/>
    <col min="9730" max="9730" width="7.85546875" customWidth="1"/>
    <col min="9731" max="9731" width="16.28515625" customWidth="1"/>
    <col min="9732" max="9739" width="12.85546875" customWidth="1"/>
    <col min="9985" max="9985" width="2.5703125" customWidth="1"/>
    <col min="9986" max="9986" width="7.85546875" customWidth="1"/>
    <col min="9987" max="9987" width="16.28515625" customWidth="1"/>
    <col min="9988" max="9995" width="12.85546875" customWidth="1"/>
    <col min="10241" max="10241" width="2.5703125" customWidth="1"/>
    <col min="10242" max="10242" width="7.85546875" customWidth="1"/>
    <col min="10243" max="10243" width="16.28515625" customWidth="1"/>
    <col min="10244" max="10251" width="12.85546875" customWidth="1"/>
    <col min="10497" max="10497" width="2.5703125" customWidth="1"/>
    <col min="10498" max="10498" width="7.85546875" customWidth="1"/>
    <col min="10499" max="10499" width="16.28515625" customWidth="1"/>
    <col min="10500" max="10507" width="12.85546875" customWidth="1"/>
    <col min="10753" max="10753" width="2.5703125" customWidth="1"/>
    <col min="10754" max="10754" width="7.85546875" customWidth="1"/>
    <col min="10755" max="10755" width="16.28515625" customWidth="1"/>
    <col min="10756" max="10763" width="12.85546875" customWidth="1"/>
    <col min="11009" max="11009" width="2.5703125" customWidth="1"/>
    <col min="11010" max="11010" width="7.85546875" customWidth="1"/>
    <col min="11011" max="11011" width="16.28515625" customWidth="1"/>
    <col min="11012" max="11019" width="12.85546875" customWidth="1"/>
    <col min="11265" max="11265" width="2.5703125" customWidth="1"/>
    <col min="11266" max="11266" width="7.85546875" customWidth="1"/>
    <col min="11267" max="11267" width="16.28515625" customWidth="1"/>
    <col min="11268" max="11275" width="12.85546875" customWidth="1"/>
    <col min="11521" max="11521" width="2.5703125" customWidth="1"/>
    <col min="11522" max="11522" width="7.85546875" customWidth="1"/>
    <col min="11523" max="11523" width="16.28515625" customWidth="1"/>
    <col min="11524" max="11531" width="12.85546875" customWidth="1"/>
    <col min="11777" max="11777" width="2.5703125" customWidth="1"/>
    <col min="11778" max="11778" width="7.85546875" customWidth="1"/>
    <col min="11779" max="11779" width="16.28515625" customWidth="1"/>
    <col min="11780" max="11787" width="12.85546875" customWidth="1"/>
    <col min="12033" max="12033" width="2.5703125" customWidth="1"/>
    <col min="12034" max="12034" width="7.85546875" customWidth="1"/>
    <col min="12035" max="12035" width="16.28515625" customWidth="1"/>
    <col min="12036" max="12043" width="12.85546875" customWidth="1"/>
    <col min="12289" max="12289" width="2.5703125" customWidth="1"/>
    <col min="12290" max="12290" width="7.85546875" customWidth="1"/>
    <col min="12291" max="12291" width="16.28515625" customWidth="1"/>
    <col min="12292" max="12299" width="12.85546875" customWidth="1"/>
    <col min="12545" max="12545" width="2.5703125" customWidth="1"/>
    <col min="12546" max="12546" width="7.85546875" customWidth="1"/>
    <col min="12547" max="12547" width="16.28515625" customWidth="1"/>
    <col min="12548" max="12555" width="12.85546875" customWidth="1"/>
    <col min="12801" max="12801" width="2.5703125" customWidth="1"/>
    <col min="12802" max="12802" width="7.85546875" customWidth="1"/>
    <col min="12803" max="12803" width="16.28515625" customWidth="1"/>
    <col min="12804" max="12811" width="12.85546875" customWidth="1"/>
    <col min="13057" max="13057" width="2.5703125" customWidth="1"/>
    <col min="13058" max="13058" width="7.85546875" customWidth="1"/>
    <col min="13059" max="13059" width="16.28515625" customWidth="1"/>
    <col min="13060" max="13067" width="12.85546875" customWidth="1"/>
    <col min="13313" max="13313" width="2.5703125" customWidth="1"/>
    <col min="13314" max="13314" width="7.85546875" customWidth="1"/>
    <col min="13315" max="13315" width="16.28515625" customWidth="1"/>
    <col min="13316" max="13323" width="12.85546875" customWidth="1"/>
    <col min="13569" max="13569" width="2.5703125" customWidth="1"/>
    <col min="13570" max="13570" width="7.85546875" customWidth="1"/>
    <col min="13571" max="13571" width="16.28515625" customWidth="1"/>
    <col min="13572" max="13579" width="12.85546875" customWidth="1"/>
    <col min="13825" max="13825" width="2.5703125" customWidth="1"/>
    <col min="13826" max="13826" width="7.85546875" customWidth="1"/>
    <col min="13827" max="13827" width="16.28515625" customWidth="1"/>
    <col min="13828" max="13835" width="12.85546875" customWidth="1"/>
    <col min="14081" max="14081" width="2.5703125" customWidth="1"/>
    <col min="14082" max="14082" width="7.85546875" customWidth="1"/>
    <col min="14083" max="14083" width="16.28515625" customWidth="1"/>
    <col min="14084" max="14091" width="12.85546875" customWidth="1"/>
    <col min="14337" max="14337" width="2.5703125" customWidth="1"/>
    <col min="14338" max="14338" width="7.85546875" customWidth="1"/>
    <col min="14339" max="14339" width="16.28515625" customWidth="1"/>
    <col min="14340" max="14347" width="12.85546875" customWidth="1"/>
    <col min="14593" max="14593" width="2.5703125" customWidth="1"/>
    <col min="14594" max="14594" width="7.85546875" customWidth="1"/>
    <col min="14595" max="14595" width="16.28515625" customWidth="1"/>
    <col min="14596" max="14603" width="12.85546875" customWidth="1"/>
    <col min="14849" max="14849" width="2.5703125" customWidth="1"/>
    <col min="14850" max="14850" width="7.85546875" customWidth="1"/>
    <col min="14851" max="14851" width="16.28515625" customWidth="1"/>
    <col min="14852" max="14859" width="12.85546875" customWidth="1"/>
    <col min="15105" max="15105" width="2.5703125" customWidth="1"/>
    <col min="15106" max="15106" width="7.85546875" customWidth="1"/>
    <col min="15107" max="15107" width="16.28515625" customWidth="1"/>
    <col min="15108" max="15115" width="12.85546875" customWidth="1"/>
    <col min="15361" max="15361" width="2.5703125" customWidth="1"/>
    <col min="15362" max="15362" width="7.85546875" customWidth="1"/>
    <col min="15363" max="15363" width="16.28515625" customWidth="1"/>
    <col min="15364" max="15371" width="12.85546875" customWidth="1"/>
    <col min="15617" max="15617" width="2.5703125" customWidth="1"/>
    <col min="15618" max="15618" width="7.85546875" customWidth="1"/>
    <col min="15619" max="15619" width="16.28515625" customWidth="1"/>
    <col min="15620" max="15627" width="12.85546875" customWidth="1"/>
    <col min="15873" max="15873" width="2.5703125" customWidth="1"/>
    <col min="15874" max="15874" width="7.85546875" customWidth="1"/>
    <col min="15875" max="15875" width="16.28515625" customWidth="1"/>
    <col min="15876" max="15883" width="12.85546875" customWidth="1"/>
    <col min="16129" max="16129" width="2.5703125" customWidth="1"/>
    <col min="16130" max="16130" width="7.85546875" customWidth="1"/>
    <col min="16131" max="16131" width="16.28515625" customWidth="1"/>
    <col min="16132" max="16139" width="12.85546875" customWidth="1"/>
  </cols>
  <sheetData>
    <row r="1" spans="1:11" x14ac:dyDescent="0.25">
      <c r="A1" s="1" t="s">
        <v>0</v>
      </c>
      <c r="B1" s="2"/>
      <c r="C1" s="2"/>
      <c r="D1" s="3"/>
      <c r="E1" s="4"/>
      <c r="F1" s="2"/>
      <c r="G1" s="2"/>
      <c r="H1" s="2"/>
      <c r="I1" s="2"/>
      <c r="J1" s="2"/>
      <c r="K1" s="2"/>
    </row>
    <row r="2" spans="1:11" x14ac:dyDescent="0.25">
      <c r="A2" s="1"/>
      <c r="B2" s="2"/>
      <c r="C2" s="2"/>
      <c r="D2" s="3"/>
      <c r="E2" s="4"/>
      <c r="F2" s="2"/>
      <c r="G2" s="2"/>
      <c r="H2" s="2"/>
      <c r="I2" s="2"/>
      <c r="J2" s="2"/>
      <c r="K2" s="2"/>
    </row>
    <row r="3" spans="1:11" x14ac:dyDescent="0.25">
      <c r="A3" s="1"/>
      <c r="B3" s="2"/>
      <c r="C3" s="2" t="s">
        <v>9</v>
      </c>
      <c r="D3" s="3">
        <f>D36</f>
        <v>30544.639999999999</v>
      </c>
      <c r="E3" s="4"/>
      <c r="F3" s="2" t="s">
        <v>26</v>
      </c>
      <c r="G3" s="2"/>
      <c r="H3" s="13">
        <f>S34</f>
        <v>85.682221328856727</v>
      </c>
      <c r="I3" s="2"/>
      <c r="J3" s="2"/>
      <c r="K3" s="2"/>
    </row>
    <row r="4" spans="1:11" x14ac:dyDescent="0.25">
      <c r="A4" s="1"/>
      <c r="B4" s="2"/>
      <c r="C4" s="2" t="s">
        <v>8</v>
      </c>
      <c r="D4" s="3">
        <f>AVERAGE(D36:D123)</f>
        <v>18900.267272727262</v>
      </c>
      <c r="E4" s="4"/>
      <c r="F4" s="2" t="s">
        <v>25</v>
      </c>
      <c r="H4" s="13">
        <f>F24</f>
        <v>43.5</v>
      </c>
      <c r="I4" s="2"/>
      <c r="J4" s="2"/>
      <c r="K4" s="2"/>
    </row>
    <row r="5" spans="1:11" ht="15.75" thickBot="1" x14ac:dyDescent="0.3">
      <c r="C5" t="s">
        <v>7</v>
      </c>
      <c r="D5" s="9">
        <f>D4/D3</f>
        <v>0.61877525067335093</v>
      </c>
      <c r="F5" t="s">
        <v>44</v>
      </c>
      <c r="H5" s="14">
        <f>H4*1000/8760</f>
        <v>4.9657534246575343</v>
      </c>
    </row>
    <row r="6" spans="1:11" ht="15.75" thickBot="1" x14ac:dyDescent="0.3">
      <c r="F6" s="16" t="s">
        <v>45</v>
      </c>
      <c r="G6" s="17"/>
      <c r="H6" s="18">
        <f>H5+H3</f>
        <v>90.647974753514262</v>
      </c>
    </row>
    <row r="7" spans="1:11" x14ac:dyDescent="0.25">
      <c r="C7" s="2" t="s">
        <v>14</v>
      </c>
      <c r="D7">
        <v>10</v>
      </c>
      <c r="F7" s="2" t="s">
        <v>41</v>
      </c>
      <c r="H7" s="11">
        <f>Q29</f>
        <v>12388389014.839434</v>
      </c>
    </row>
    <row r="8" spans="1:11" x14ac:dyDescent="0.25">
      <c r="C8" s="2" t="s">
        <v>2</v>
      </c>
      <c r="D8" s="10">
        <v>0.11</v>
      </c>
      <c r="F8" s="2" t="s">
        <v>42</v>
      </c>
      <c r="H8" s="11">
        <f>D24*D18*1000+E18*E24*1000+F18*F24*1000</f>
        <v>3080856046.494072</v>
      </c>
    </row>
    <row r="9" spans="1:11" x14ac:dyDescent="0.25">
      <c r="C9" s="2"/>
      <c r="F9" s="2" t="s">
        <v>39</v>
      </c>
      <c r="H9" s="11">
        <f>H7+H8</f>
        <v>15469245061.333506</v>
      </c>
    </row>
    <row r="10" spans="1:11" x14ac:dyDescent="0.25">
      <c r="C10" s="2"/>
    </row>
    <row r="11" spans="1:11" x14ac:dyDescent="0.25">
      <c r="D11" t="s">
        <v>15</v>
      </c>
      <c r="E11" t="s">
        <v>16</v>
      </c>
      <c r="F11" t="s">
        <v>17</v>
      </c>
    </row>
    <row r="12" spans="1:11" x14ac:dyDescent="0.25">
      <c r="C12" t="s">
        <v>10</v>
      </c>
      <c r="D12" s="11">
        <v>7000</v>
      </c>
      <c r="E12" s="11">
        <v>1000</v>
      </c>
      <c r="F12">
        <v>350</v>
      </c>
    </row>
    <row r="13" spans="1:11" x14ac:dyDescent="0.25">
      <c r="C13" t="s">
        <v>11</v>
      </c>
      <c r="D13">
        <v>150</v>
      </c>
      <c r="E13">
        <v>15</v>
      </c>
      <c r="F13">
        <v>5</v>
      </c>
    </row>
    <row r="14" spans="1:11" x14ac:dyDescent="0.25">
      <c r="C14" t="s">
        <v>12</v>
      </c>
      <c r="D14" s="11">
        <v>0</v>
      </c>
      <c r="E14" s="11">
        <v>7000</v>
      </c>
      <c r="F14" s="11">
        <v>12000</v>
      </c>
    </row>
    <row r="15" spans="1:11" x14ac:dyDescent="0.25">
      <c r="C15" t="s">
        <v>13</v>
      </c>
      <c r="D15">
        <v>7</v>
      </c>
      <c r="E15">
        <v>4</v>
      </c>
      <c r="F15">
        <v>10</v>
      </c>
    </row>
    <row r="17" spans="1:17" x14ac:dyDescent="0.25">
      <c r="C17" t="s">
        <v>18</v>
      </c>
      <c r="D17" s="8">
        <v>0</v>
      </c>
      <c r="E17" s="8">
        <v>0.70385335426921614</v>
      </c>
      <c r="F17" s="8">
        <f>1-D17-E17</f>
        <v>0.29614664573078386</v>
      </c>
      <c r="G17" s="8">
        <f>D17+E17</f>
        <v>0.70385335426921614</v>
      </c>
    </row>
    <row r="18" spans="1:17" x14ac:dyDescent="0.25">
      <c r="C18" t="s">
        <v>23</v>
      </c>
      <c r="D18" s="12">
        <f>$D$3*D17</f>
        <v>0</v>
      </c>
      <c r="E18" s="12">
        <f>$D$3*E17</f>
        <v>21498.947318945669</v>
      </c>
      <c r="F18" s="12">
        <f>$D$3*F17</f>
        <v>9045.69268105433</v>
      </c>
    </row>
    <row r="19" spans="1:17" x14ac:dyDescent="0.25">
      <c r="D19" s="8"/>
      <c r="E19" s="8"/>
      <c r="F19" s="8"/>
    </row>
    <row r="20" spans="1:17" x14ac:dyDescent="0.25">
      <c r="C20" t="s">
        <v>24</v>
      </c>
      <c r="D20" s="12">
        <f>D15+D14*$D$7/1000</f>
        <v>7</v>
      </c>
      <c r="E20" s="12">
        <f>E15+E14*$D$7/1000</f>
        <v>74</v>
      </c>
      <c r="F20" s="12">
        <f>F15+F14*$D$7/1000</f>
        <v>130</v>
      </c>
    </row>
    <row r="21" spans="1:17" x14ac:dyDescent="0.25">
      <c r="D21" s="8"/>
      <c r="E21" s="8"/>
      <c r="F21" s="8"/>
    </row>
    <row r="22" spans="1:17" x14ac:dyDescent="0.25">
      <c r="C22" t="s">
        <v>19</v>
      </c>
      <c r="D22" s="14">
        <f>N29/1000</f>
        <v>670.5381818181819</v>
      </c>
      <c r="E22" s="14">
        <f>O29/1000</f>
        <v>83.618181818181824</v>
      </c>
      <c r="F22" s="14">
        <f>P29/1000</f>
        <v>0</v>
      </c>
    </row>
    <row r="23" spans="1:17" x14ac:dyDescent="0.25">
      <c r="C23" t="s">
        <v>38</v>
      </c>
      <c r="D23" s="14">
        <f>$H$4</f>
        <v>43.5</v>
      </c>
      <c r="E23" s="14">
        <f>$H$4</f>
        <v>43.5</v>
      </c>
      <c r="F23" s="14">
        <f>$H$4</f>
        <v>43.5</v>
      </c>
    </row>
    <row r="24" spans="1:17" x14ac:dyDescent="0.25">
      <c r="C24" t="s">
        <v>20</v>
      </c>
      <c r="D24" s="12">
        <f>D12*$D$8+D13</f>
        <v>920</v>
      </c>
      <c r="E24" s="12">
        <f>E12*$D$8+E13</f>
        <v>125</v>
      </c>
      <c r="F24" s="12">
        <f>F12*$D$8+F13</f>
        <v>43.5</v>
      </c>
    </row>
    <row r="25" spans="1:17" x14ac:dyDescent="0.25">
      <c r="C25" t="s">
        <v>21</v>
      </c>
      <c r="D25" s="14">
        <f>D22+D23-D24</f>
        <v>-205.9618181818181</v>
      </c>
      <c r="E25" s="14">
        <f>E22+E23-E24</f>
        <v>2.1181818181818244</v>
      </c>
      <c r="F25" s="14">
        <f>F22+F23-F24</f>
        <v>0</v>
      </c>
    </row>
    <row r="27" spans="1:17" x14ac:dyDescent="0.25">
      <c r="C27" t="s">
        <v>22</v>
      </c>
    </row>
    <row r="29" spans="1:17" x14ac:dyDescent="0.25">
      <c r="M29" t="s">
        <v>37</v>
      </c>
      <c r="N29" s="14">
        <f>N30*$D$31</f>
        <v>670538.18181818188</v>
      </c>
      <c r="O29" s="14">
        <f>O30*$D$31</f>
        <v>83618.181818181823</v>
      </c>
      <c r="P29" s="14">
        <f>P30*$D$31</f>
        <v>0</v>
      </c>
      <c r="Q29" s="11">
        <f>Q30*D31</f>
        <v>12388389014.839434</v>
      </c>
    </row>
    <row r="30" spans="1:17" x14ac:dyDescent="0.25">
      <c r="A30" s="1"/>
      <c r="B30" s="2"/>
      <c r="C30" s="2" t="s">
        <v>3</v>
      </c>
      <c r="D30" s="3">
        <f>COUNT(D36:D123)</f>
        <v>88</v>
      </c>
      <c r="M30" t="s">
        <v>36</v>
      </c>
      <c r="N30" s="14">
        <f>SUM(N36:N123)</f>
        <v>6736</v>
      </c>
      <c r="O30" s="14">
        <f>SUM(O36:O123)</f>
        <v>840</v>
      </c>
      <c r="P30" s="14">
        <f>SUM(P36:P123)</f>
        <v>0</v>
      </c>
      <c r="Q30" s="11">
        <f>SUM(Q36:Q122)</f>
        <v>124449570.01208563</v>
      </c>
    </row>
    <row r="31" spans="1:17" x14ac:dyDescent="0.25">
      <c r="A31" s="1"/>
      <c r="B31" s="2"/>
      <c r="C31" s="2" t="s">
        <v>4</v>
      </c>
      <c r="D31" s="3">
        <f>8760/D30</f>
        <v>99.545454545454547</v>
      </c>
    </row>
    <row r="32" spans="1:17" x14ac:dyDescent="0.25">
      <c r="N32" t="s">
        <v>33</v>
      </c>
      <c r="O32" t="s">
        <v>33</v>
      </c>
      <c r="P32" t="s">
        <v>33</v>
      </c>
      <c r="Q32" t="s">
        <v>39</v>
      </c>
    </row>
    <row r="33" spans="3:19" x14ac:dyDescent="0.25">
      <c r="C33" s="7" t="s">
        <v>5</v>
      </c>
      <c r="D33" s="7" t="s">
        <v>6</v>
      </c>
      <c r="E33" t="s">
        <v>27</v>
      </c>
      <c r="F33" t="s">
        <v>28</v>
      </c>
      <c r="G33" t="s">
        <v>30</v>
      </c>
      <c r="H33" t="s">
        <v>28</v>
      </c>
      <c r="I33" t="s">
        <v>31</v>
      </c>
      <c r="J33" t="s">
        <v>31</v>
      </c>
      <c r="K33" t="s">
        <v>30</v>
      </c>
      <c r="L33" t="s">
        <v>27</v>
      </c>
      <c r="M33" t="s">
        <v>33</v>
      </c>
      <c r="N33" t="s">
        <v>35</v>
      </c>
      <c r="O33" t="s">
        <v>35</v>
      </c>
      <c r="P33" t="s">
        <v>35</v>
      </c>
      <c r="Q33" t="s">
        <v>33</v>
      </c>
    </row>
    <row r="34" spans="3:19" x14ac:dyDescent="0.25">
      <c r="C34" s="2" t="s">
        <v>1</v>
      </c>
      <c r="D34" s="2"/>
      <c r="E34" s="14">
        <f>D18</f>
        <v>0</v>
      </c>
      <c r="F34" t="s">
        <v>29</v>
      </c>
      <c r="G34" s="14">
        <f>E18</f>
        <v>21498.947318945669</v>
      </c>
      <c r="H34" t="s">
        <v>29</v>
      </c>
      <c r="I34" s="14">
        <f>F18</f>
        <v>9045.69268105433</v>
      </c>
      <c r="J34" t="s">
        <v>32</v>
      </c>
      <c r="K34" s="14" t="s">
        <v>32</v>
      </c>
      <c r="L34" t="s">
        <v>32</v>
      </c>
      <c r="M34" s="14" t="s">
        <v>34</v>
      </c>
      <c r="N34" t="s">
        <v>27</v>
      </c>
      <c r="O34" t="s">
        <v>30</v>
      </c>
      <c r="P34" t="s">
        <v>31</v>
      </c>
      <c r="Q34" t="s">
        <v>40</v>
      </c>
      <c r="R34" t="s">
        <v>43</v>
      </c>
      <c r="S34" s="14">
        <f>SUM(S36:S122)</f>
        <v>85.682221328856727</v>
      </c>
    </row>
    <row r="35" spans="3:19" x14ac:dyDescent="0.25">
      <c r="C35" s="2"/>
      <c r="D35" s="2"/>
      <c r="E35" s="14"/>
      <c r="J35" s="14">
        <f>F20</f>
        <v>130</v>
      </c>
      <c r="K35" s="14">
        <f>E20</f>
        <v>74</v>
      </c>
      <c r="L35" s="14">
        <f>D20</f>
        <v>7</v>
      </c>
      <c r="N35" s="14">
        <f>L35</f>
        <v>7</v>
      </c>
      <c r="O35" s="14">
        <f>K35</f>
        <v>74</v>
      </c>
      <c r="P35" s="14">
        <f>J35</f>
        <v>130</v>
      </c>
    </row>
    <row r="36" spans="3:19" x14ac:dyDescent="0.25">
      <c r="C36" s="6">
        <v>1</v>
      </c>
      <c r="D36" s="5">
        <v>30544.639999999999</v>
      </c>
      <c r="E36" s="14">
        <f>MIN($E$34,D36)</f>
        <v>0</v>
      </c>
      <c r="F36" s="14">
        <f>D36-E36</f>
        <v>30544.639999999999</v>
      </c>
      <c r="G36" s="14">
        <f>MIN($G$34,F36)</f>
        <v>21498.947318945669</v>
      </c>
      <c r="H36" s="14">
        <f>F36-G36</f>
        <v>9045.69268105433</v>
      </c>
      <c r="I36" s="14">
        <f>MIN($I$34,H36)</f>
        <v>9045.69268105433</v>
      </c>
      <c r="J36" t="b">
        <f>I36&gt;0</f>
        <v>1</v>
      </c>
      <c r="K36" t="b">
        <f>AND(NOT(J36),G36&gt;0)</f>
        <v>0</v>
      </c>
      <c r="L36" t="b">
        <f>J36=K36</f>
        <v>0</v>
      </c>
      <c r="M36" s="12">
        <f>SUMPRODUCT(J36:L36*$J$35:$L$35)</f>
        <v>130</v>
      </c>
      <c r="N36" s="14">
        <f>(M36-$N$35)</f>
        <v>123</v>
      </c>
      <c r="O36" s="14">
        <f>MAX((M36-$O$35),0)</f>
        <v>56</v>
      </c>
      <c r="P36" s="14">
        <f>MAX((M36-$P$35),0)</f>
        <v>0</v>
      </c>
      <c r="Q36" s="11">
        <f>$N$35*E36+$O$35*G36+$P$35*I36</f>
        <v>2766862.1501390422</v>
      </c>
      <c r="R36">
        <f>D36/$D$126</f>
        <v>1.8364723461823107E-2</v>
      </c>
      <c r="S36" s="14">
        <f>R36*M36</f>
        <v>2.387414050037004</v>
      </c>
    </row>
    <row r="37" spans="3:19" x14ac:dyDescent="0.25">
      <c r="C37" s="2">
        <f>C36+1</f>
        <v>2</v>
      </c>
      <c r="D37" s="5">
        <v>28235.200000000001</v>
      </c>
      <c r="E37" s="14">
        <f t="shared" ref="E37:E100" si="0">MIN($E$34,D37)</f>
        <v>0</v>
      </c>
      <c r="F37" s="14">
        <f t="shared" ref="F37:F100" si="1">D37-E37</f>
        <v>28235.200000000001</v>
      </c>
      <c r="G37" s="14">
        <f t="shared" ref="G37:G100" si="2">MIN($G$34,F37)</f>
        <v>21498.947318945669</v>
      </c>
      <c r="H37" s="14">
        <f t="shared" ref="H37:H100" si="3">F37-G37</f>
        <v>6736.2526810543313</v>
      </c>
      <c r="I37" s="14">
        <f t="shared" ref="I37:I100" si="4">MIN($I$34,H37)</f>
        <v>6736.2526810543313</v>
      </c>
      <c r="J37" t="b">
        <f t="shared" ref="J37:J100" si="5">I37&gt;0</f>
        <v>1</v>
      </c>
      <c r="K37" t="b">
        <f t="shared" ref="K37:K100" si="6">AND(NOT(J37),G37&gt;0)</f>
        <v>0</v>
      </c>
      <c r="L37" t="b">
        <f t="shared" ref="L37:L100" si="7">J37=K37</f>
        <v>0</v>
      </c>
      <c r="M37" s="12">
        <f t="shared" ref="M37:M100" si="8">SUMPRODUCT(J37:L37*$J$35:$L$35)</f>
        <v>130</v>
      </c>
      <c r="N37" s="14">
        <f t="shared" ref="N37:N100" si="9">(M37-$N$35)</f>
        <v>123</v>
      </c>
      <c r="O37" s="14">
        <f t="shared" ref="O37:O100" si="10">MAX((M37-$O$35),0)</f>
        <v>56</v>
      </c>
      <c r="P37" s="14">
        <f t="shared" ref="P37:P100" si="11">MAX((M37-$P$35),0)</f>
        <v>0</v>
      </c>
      <c r="Q37" s="11">
        <f t="shared" ref="Q37:Q100" si="12">$N$35*E37+$O$35*G37+$P$35*I37</f>
        <v>2466634.9501390425</v>
      </c>
      <c r="R37">
        <f t="shared" ref="R37:R100" si="13">D37/$D$126</f>
        <v>1.6976190909084796E-2</v>
      </c>
      <c r="S37" s="14">
        <f t="shared" ref="S37:S100" si="14">R37*M37</f>
        <v>2.2069048181810236</v>
      </c>
    </row>
    <row r="38" spans="3:19" x14ac:dyDescent="0.25">
      <c r="C38" s="2">
        <f t="shared" ref="C38:C101" si="15">C37+1</f>
        <v>3</v>
      </c>
      <c r="D38" s="5">
        <v>27051.919999999998</v>
      </c>
      <c r="E38" s="14">
        <f t="shared" si="0"/>
        <v>0</v>
      </c>
      <c r="F38" s="14">
        <f t="shared" si="1"/>
        <v>27051.919999999998</v>
      </c>
      <c r="G38" s="14">
        <f t="shared" si="2"/>
        <v>21498.947318945669</v>
      </c>
      <c r="H38" s="14">
        <f t="shared" si="3"/>
        <v>5552.9726810543289</v>
      </c>
      <c r="I38" s="14">
        <f t="shared" si="4"/>
        <v>5552.9726810543289</v>
      </c>
      <c r="J38" t="b">
        <f t="shared" si="5"/>
        <v>1</v>
      </c>
      <c r="K38" t="b">
        <f t="shared" si="6"/>
        <v>0</v>
      </c>
      <c r="L38" t="b">
        <f t="shared" si="7"/>
        <v>0</v>
      </c>
      <c r="M38" s="12">
        <f t="shared" si="8"/>
        <v>130</v>
      </c>
      <c r="N38" s="14">
        <f t="shared" si="9"/>
        <v>123</v>
      </c>
      <c r="O38" s="14">
        <f t="shared" si="10"/>
        <v>56</v>
      </c>
      <c r="P38" s="14">
        <f t="shared" si="11"/>
        <v>0</v>
      </c>
      <c r="Q38" s="11">
        <f t="shared" si="12"/>
        <v>2312808.5501390421</v>
      </c>
      <c r="R38">
        <f t="shared" si="13"/>
        <v>1.6264753158372853E-2</v>
      </c>
      <c r="S38" s="14">
        <f t="shared" si="14"/>
        <v>2.1144179105884708</v>
      </c>
    </row>
    <row r="39" spans="3:19" x14ac:dyDescent="0.25">
      <c r="C39" s="2">
        <f t="shared" si="15"/>
        <v>4</v>
      </c>
      <c r="D39" s="5">
        <v>25926.880000000001</v>
      </c>
      <c r="E39" s="14">
        <f t="shared" si="0"/>
        <v>0</v>
      </c>
      <c r="F39" s="14">
        <f t="shared" si="1"/>
        <v>25926.880000000001</v>
      </c>
      <c r="G39" s="14">
        <f t="shared" si="2"/>
        <v>21498.947318945669</v>
      </c>
      <c r="H39" s="14">
        <f t="shared" si="3"/>
        <v>4427.9326810543316</v>
      </c>
      <c r="I39" s="14">
        <f t="shared" si="4"/>
        <v>4427.9326810543316</v>
      </c>
      <c r="J39" t="b">
        <f t="shared" si="5"/>
        <v>1</v>
      </c>
      <c r="K39" t="b">
        <f t="shared" si="6"/>
        <v>0</v>
      </c>
      <c r="L39" t="b">
        <f t="shared" si="7"/>
        <v>0</v>
      </c>
      <c r="M39" s="12">
        <f t="shared" si="8"/>
        <v>130</v>
      </c>
      <c r="N39" s="14">
        <f t="shared" si="9"/>
        <v>123</v>
      </c>
      <c r="O39" s="14">
        <f t="shared" si="10"/>
        <v>56</v>
      </c>
      <c r="P39" s="14">
        <f t="shared" si="11"/>
        <v>0</v>
      </c>
      <c r="Q39" s="11">
        <f t="shared" si="12"/>
        <v>2166553.3501390424</v>
      </c>
      <c r="R39">
        <f t="shared" si="13"/>
        <v>1.5588331747497183E-2</v>
      </c>
      <c r="S39" s="14">
        <f t="shared" si="14"/>
        <v>2.0264831271746337</v>
      </c>
    </row>
    <row r="40" spans="3:19" x14ac:dyDescent="0.25">
      <c r="C40" s="2">
        <f t="shared" si="15"/>
        <v>5</v>
      </c>
      <c r="D40" s="5">
        <v>25058.32</v>
      </c>
      <c r="E40" s="14">
        <f t="shared" si="0"/>
        <v>0</v>
      </c>
      <c r="F40" s="14">
        <f t="shared" si="1"/>
        <v>25058.32</v>
      </c>
      <c r="G40" s="14">
        <f t="shared" si="2"/>
        <v>21498.947318945669</v>
      </c>
      <c r="H40" s="14">
        <f t="shared" si="3"/>
        <v>3559.3726810543303</v>
      </c>
      <c r="I40" s="14">
        <f t="shared" si="4"/>
        <v>3559.3726810543303</v>
      </c>
      <c r="J40" t="b">
        <f t="shared" si="5"/>
        <v>1</v>
      </c>
      <c r="K40" t="b">
        <f t="shared" si="6"/>
        <v>0</v>
      </c>
      <c r="L40" t="b">
        <f t="shared" si="7"/>
        <v>0</v>
      </c>
      <c r="M40" s="12">
        <f t="shared" si="8"/>
        <v>130</v>
      </c>
      <c r="N40" s="14">
        <f t="shared" si="9"/>
        <v>123</v>
      </c>
      <c r="O40" s="14">
        <f t="shared" si="10"/>
        <v>56</v>
      </c>
      <c r="P40" s="14">
        <f t="shared" si="11"/>
        <v>0</v>
      </c>
      <c r="Q40" s="11">
        <f t="shared" si="12"/>
        <v>2053640.5501390425</v>
      </c>
      <c r="R40">
        <f t="shared" si="13"/>
        <v>1.5066116910131246E-2</v>
      </c>
      <c r="S40" s="14">
        <f t="shared" si="14"/>
        <v>1.958595198317062</v>
      </c>
    </row>
    <row r="41" spans="3:19" x14ac:dyDescent="0.25">
      <c r="C41" s="2">
        <f t="shared" si="15"/>
        <v>6</v>
      </c>
      <c r="D41" s="5">
        <v>24500</v>
      </c>
      <c r="E41" s="14">
        <f t="shared" si="0"/>
        <v>0</v>
      </c>
      <c r="F41" s="14">
        <f t="shared" si="1"/>
        <v>24500</v>
      </c>
      <c r="G41" s="14">
        <f t="shared" si="2"/>
        <v>21498.947318945669</v>
      </c>
      <c r="H41" s="14">
        <f t="shared" si="3"/>
        <v>3001.0526810543306</v>
      </c>
      <c r="I41" s="14">
        <f t="shared" si="4"/>
        <v>3001.0526810543306</v>
      </c>
      <c r="J41" t="b">
        <f t="shared" si="5"/>
        <v>1</v>
      </c>
      <c r="K41" t="b">
        <f t="shared" si="6"/>
        <v>0</v>
      </c>
      <c r="L41" t="b">
        <f t="shared" si="7"/>
        <v>0</v>
      </c>
      <c r="M41" s="12">
        <f t="shared" si="8"/>
        <v>130</v>
      </c>
      <c r="N41" s="14">
        <f t="shared" si="9"/>
        <v>123</v>
      </c>
      <c r="O41" s="14">
        <f t="shared" si="10"/>
        <v>56</v>
      </c>
      <c r="P41" s="14">
        <f t="shared" si="11"/>
        <v>0</v>
      </c>
      <c r="Q41" s="11">
        <f t="shared" si="12"/>
        <v>1981058.9501390425</v>
      </c>
      <c r="R41">
        <f t="shared" si="13"/>
        <v>1.4730431421508525E-2</v>
      </c>
      <c r="S41" s="14">
        <f t="shared" si="14"/>
        <v>1.9149560847961082</v>
      </c>
    </row>
    <row r="42" spans="3:19" x14ac:dyDescent="0.25">
      <c r="C42" s="2">
        <f t="shared" si="15"/>
        <v>7</v>
      </c>
      <c r="D42" s="5">
        <v>23947.279999999999</v>
      </c>
      <c r="E42" s="14">
        <f t="shared" si="0"/>
        <v>0</v>
      </c>
      <c r="F42" s="14">
        <f t="shared" si="1"/>
        <v>23947.279999999999</v>
      </c>
      <c r="G42" s="14">
        <f t="shared" si="2"/>
        <v>21498.947318945669</v>
      </c>
      <c r="H42" s="14">
        <f t="shared" si="3"/>
        <v>2448.3326810543294</v>
      </c>
      <c r="I42" s="14">
        <f t="shared" si="4"/>
        <v>2448.3326810543294</v>
      </c>
      <c r="J42" t="b">
        <f t="shared" si="5"/>
        <v>1</v>
      </c>
      <c r="K42" t="b">
        <f t="shared" si="6"/>
        <v>0</v>
      </c>
      <c r="L42" t="b">
        <f t="shared" si="7"/>
        <v>0</v>
      </c>
      <c r="M42" s="12">
        <f t="shared" si="8"/>
        <v>130</v>
      </c>
      <c r="N42" s="14">
        <f t="shared" si="9"/>
        <v>123</v>
      </c>
      <c r="O42" s="14">
        <f t="shared" si="10"/>
        <v>56</v>
      </c>
      <c r="P42" s="14">
        <f t="shared" si="11"/>
        <v>0</v>
      </c>
      <c r="Q42" s="11">
        <f t="shared" si="12"/>
        <v>1909205.3501390424</v>
      </c>
      <c r="R42">
        <f t="shared" si="13"/>
        <v>1.4398112888639292E-2</v>
      </c>
      <c r="S42" s="14">
        <f t="shared" si="14"/>
        <v>1.8717546755231078</v>
      </c>
    </row>
    <row r="43" spans="3:19" x14ac:dyDescent="0.25">
      <c r="C43" s="2">
        <f t="shared" si="15"/>
        <v>8</v>
      </c>
      <c r="D43" s="5">
        <v>23521.68</v>
      </c>
      <c r="E43" s="14">
        <f t="shared" si="0"/>
        <v>0</v>
      </c>
      <c r="F43" s="14">
        <f t="shared" si="1"/>
        <v>23521.68</v>
      </c>
      <c r="G43" s="14">
        <f t="shared" si="2"/>
        <v>21498.947318945669</v>
      </c>
      <c r="H43" s="14">
        <f t="shared" si="3"/>
        <v>2022.7326810543309</v>
      </c>
      <c r="I43" s="14">
        <f t="shared" si="4"/>
        <v>2022.7326810543309</v>
      </c>
      <c r="J43" t="b">
        <f t="shared" si="5"/>
        <v>1</v>
      </c>
      <c r="K43" t="b">
        <f t="shared" si="6"/>
        <v>0</v>
      </c>
      <c r="L43" t="b">
        <f t="shared" si="7"/>
        <v>0</v>
      </c>
      <c r="M43" s="12">
        <f t="shared" si="8"/>
        <v>130</v>
      </c>
      <c r="N43" s="14">
        <f t="shared" si="9"/>
        <v>123</v>
      </c>
      <c r="O43" s="14">
        <f t="shared" si="10"/>
        <v>56</v>
      </c>
      <c r="P43" s="14">
        <f t="shared" si="11"/>
        <v>0</v>
      </c>
      <c r="Q43" s="11">
        <f t="shared" si="12"/>
        <v>1853877.3501390424</v>
      </c>
      <c r="R43">
        <f t="shared" si="13"/>
        <v>1.4142224251374231E-2</v>
      </c>
      <c r="S43" s="14">
        <f t="shared" si="14"/>
        <v>1.83848915267865</v>
      </c>
    </row>
    <row r="44" spans="3:19" x14ac:dyDescent="0.25">
      <c r="C44" s="2">
        <f t="shared" si="15"/>
        <v>9</v>
      </c>
      <c r="D44" s="5">
        <v>23143.68</v>
      </c>
      <c r="E44" s="14">
        <f t="shared" si="0"/>
        <v>0</v>
      </c>
      <c r="F44" s="14">
        <f t="shared" si="1"/>
        <v>23143.68</v>
      </c>
      <c r="G44" s="14">
        <f t="shared" si="2"/>
        <v>21498.947318945669</v>
      </c>
      <c r="H44" s="14">
        <f t="shared" si="3"/>
        <v>1644.7326810543309</v>
      </c>
      <c r="I44" s="14">
        <f t="shared" si="4"/>
        <v>1644.7326810543309</v>
      </c>
      <c r="J44" t="b">
        <f t="shared" si="5"/>
        <v>1</v>
      </c>
      <c r="K44" t="b">
        <f t="shared" si="6"/>
        <v>0</v>
      </c>
      <c r="L44" t="b">
        <f t="shared" si="7"/>
        <v>0</v>
      </c>
      <c r="M44" s="12">
        <f t="shared" si="8"/>
        <v>130</v>
      </c>
      <c r="N44" s="14">
        <f t="shared" si="9"/>
        <v>123</v>
      </c>
      <c r="O44" s="14">
        <f t="shared" si="10"/>
        <v>56</v>
      </c>
      <c r="P44" s="14">
        <f t="shared" si="11"/>
        <v>0</v>
      </c>
      <c r="Q44" s="11">
        <f t="shared" si="12"/>
        <v>1804737.3501390424</v>
      </c>
      <c r="R44">
        <f t="shared" si="13"/>
        <v>1.3914954738013813E-2</v>
      </c>
      <c r="S44" s="14">
        <f t="shared" si="14"/>
        <v>1.8089441159417958</v>
      </c>
    </row>
    <row r="45" spans="3:19" x14ac:dyDescent="0.25">
      <c r="C45" s="2">
        <f t="shared" si="15"/>
        <v>10</v>
      </c>
      <c r="D45" s="5">
        <v>22789.759999999998</v>
      </c>
      <c r="E45" s="14">
        <f t="shared" si="0"/>
        <v>0</v>
      </c>
      <c r="F45" s="14">
        <f t="shared" si="1"/>
        <v>22789.759999999998</v>
      </c>
      <c r="G45" s="14">
        <f t="shared" si="2"/>
        <v>21498.947318945669</v>
      </c>
      <c r="H45" s="14">
        <f t="shared" si="3"/>
        <v>1290.812681054329</v>
      </c>
      <c r="I45" s="14">
        <f t="shared" si="4"/>
        <v>1290.812681054329</v>
      </c>
      <c r="J45" t="b">
        <f t="shared" si="5"/>
        <v>1</v>
      </c>
      <c r="K45" t="b">
        <f t="shared" si="6"/>
        <v>0</v>
      </c>
      <c r="L45" t="b">
        <f t="shared" si="7"/>
        <v>0</v>
      </c>
      <c r="M45" s="12">
        <f t="shared" si="8"/>
        <v>130</v>
      </c>
      <c r="N45" s="14">
        <f t="shared" si="9"/>
        <v>123</v>
      </c>
      <c r="O45" s="14">
        <f t="shared" si="10"/>
        <v>56</v>
      </c>
      <c r="P45" s="14">
        <f t="shared" si="11"/>
        <v>0</v>
      </c>
      <c r="Q45" s="11">
        <f t="shared" si="12"/>
        <v>1758727.7501390423</v>
      </c>
      <c r="R45">
        <f t="shared" si="13"/>
        <v>1.3702163134393392E-2</v>
      </c>
      <c r="S45" s="14">
        <f t="shared" si="14"/>
        <v>1.781281207471141</v>
      </c>
    </row>
    <row r="46" spans="3:19" x14ac:dyDescent="0.25">
      <c r="C46" s="2">
        <f t="shared" si="15"/>
        <v>11</v>
      </c>
      <c r="D46" s="5">
        <v>22484.560000000001</v>
      </c>
      <c r="E46" s="14">
        <f t="shared" si="0"/>
        <v>0</v>
      </c>
      <c r="F46" s="14">
        <f t="shared" si="1"/>
        <v>22484.560000000001</v>
      </c>
      <c r="G46" s="14">
        <f t="shared" si="2"/>
        <v>21498.947318945669</v>
      </c>
      <c r="H46" s="14">
        <f t="shared" si="3"/>
        <v>985.61268105433192</v>
      </c>
      <c r="I46" s="14">
        <f t="shared" si="4"/>
        <v>985.61268105433192</v>
      </c>
      <c r="J46" t="b">
        <f t="shared" si="5"/>
        <v>1</v>
      </c>
      <c r="K46" t="b">
        <f t="shared" si="6"/>
        <v>0</v>
      </c>
      <c r="L46" t="b">
        <f t="shared" si="7"/>
        <v>0</v>
      </c>
      <c r="M46" s="12">
        <f t="shared" si="8"/>
        <v>130</v>
      </c>
      <c r="N46" s="14">
        <f t="shared" si="9"/>
        <v>123</v>
      </c>
      <c r="O46" s="14">
        <f t="shared" si="10"/>
        <v>56</v>
      </c>
      <c r="P46" s="14">
        <f t="shared" si="11"/>
        <v>0</v>
      </c>
      <c r="Q46" s="11">
        <f t="shared" si="12"/>
        <v>1719051.7501390427</v>
      </c>
      <c r="R46">
        <f t="shared" si="13"/>
        <v>1.3518664045828317E-2</v>
      </c>
      <c r="S46" s="14">
        <f t="shared" si="14"/>
        <v>1.7574263259576812</v>
      </c>
    </row>
    <row r="47" spans="3:19" x14ac:dyDescent="0.25">
      <c r="C47" s="2">
        <f t="shared" si="15"/>
        <v>12</v>
      </c>
      <c r="D47" s="5">
        <v>22201.200000000001</v>
      </c>
      <c r="E47" s="14">
        <f t="shared" si="0"/>
        <v>0</v>
      </c>
      <c r="F47" s="14">
        <f t="shared" si="1"/>
        <v>22201.200000000001</v>
      </c>
      <c r="G47" s="14">
        <f t="shared" si="2"/>
        <v>21498.947318945669</v>
      </c>
      <c r="H47" s="14">
        <f t="shared" si="3"/>
        <v>702.25268105433133</v>
      </c>
      <c r="I47" s="14">
        <f t="shared" si="4"/>
        <v>702.25268105433133</v>
      </c>
      <c r="J47" t="b">
        <f t="shared" si="5"/>
        <v>1</v>
      </c>
      <c r="K47" t="b">
        <f t="shared" si="6"/>
        <v>0</v>
      </c>
      <c r="L47" t="b">
        <f t="shared" si="7"/>
        <v>0</v>
      </c>
      <c r="M47" s="12">
        <f t="shared" si="8"/>
        <v>130</v>
      </c>
      <c r="N47" s="14">
        <f t="shared" si="9"/>
        <v>123</v>
      </c>
      <c r="O47" s="14">
        <f t="shared" si="10"/>
        <v>56</v>
      </c>
      <c r="P47" s="14">
        <f t="shared" si="11"/>
        <v>0</v>
      </c>
      <c r="Q47" s="11">
        <f t="shared" si="12"/>
        <v>1682214.9501390425</v>
      </c>
      <c r="R47">
        <f t="shared" si="13"/>
        <v>1.334829608470184E-2</v>
      </c>
      <c r="S47" s="14">
        <f t="shared" si="14"/>
        <v>1.7352784910112393</v>
      </c>
    </row>
    <row r="48" spans="3:19" x14ac:dyDescent="0.25">
      <c r="C48" s="2">
        <f t="shared" si="15"/>
        <v>13</v>
      </c>
      <c r="D48" s="5">
        <v>21932.400000000001</v>
      </c>
      <c r="E48" s="14">
        <f t="shared" si="0"/>
        <v>0</v>
      </c>
      <c r="F48" s="14">
        <f t="shared" si="1"/>
        <v>21932.400000000001</v>
      </c>
      <c r="G48" s="14">
        <f t="shared" si="2"/>
        <v>21498.947318945669</v>
      </c>
      <c r="H48" s="14">
        <f t="shared" si="3"/>
        <v>433.45268105433206</v>
      </c>
      <c r="I48" s="14">
        <f t="shared" si="4"/>
        <v>433.45268105433206</v>
      </c>
      <c r="J48" t="b">
        <f t="shared" si="5"/>
        <v>1</v>
      </c>
      <c r="K48" t="b">
        <f t="shared" si="6"/>
        <v>0</v>
      </c>
      <c r="L48" t="b">
        <f t="shared" si="7"/>
        <v>0</v>
      </c>
      <c r="M48" s="12">
        <f t="shared" si="8"/>
        <v>130</v>
      </c>
      <c r="N48" s="14">
        <f t="shared" si="9"/>
        <v>123</v>
      </c>
      <c r="O48" s="14">
        <f t="shared" si="10"/>
        <v>56</v>
      </c>
      <c r="P48" s="14">
        <f t="shared" si="11"/>
        <v>0</v>
      </c>
      <c r="Q48" s="11">
        <f t="shared" si="12"/>
        <v>1647270.9501390427</v>
      </c>
      <c r="R48">
        <f t="shared" si="13"/>
        <v>1.3186682208534433E-2</v>
      </c>
      <c r="S48" s="14">
        <f t="shared" si="14"/>
        <v>1.7142686871094763</v>
      </c>
    </row>
    <row r="49" spans="3:19" x14ac:dyDescent="0.25">
      <c r="C49" s="2">
        <f t="shared" si="15"/>
        <v>14</v>
      </c>
      <c r="D49" s="5">
        <v>21703.919999999998</v>
      </c>
      <c r="E49" s="14">
        <f t="shared" si="0"/>
        <v>0</v>
      </c>
      <c r="F49" s="14">
        <f t="shared" si="1"/>
        <v>21703.919999999998</v>
      </c>
      <c r="G49" s="14">
        <f t="shared" si="2"/>
        <v>21498.947318945669</v>
      </c>
      <c r="H49" s="14">
        <f t="shared" si="3"/>
        <v>204.97268105432886</v>
      </c>
      <c r="I49" s="14">
        <f t="shared" si="4"/>
        <v>204.97268105432886</v>
      </c>
      <c r="J49" t="b">
        <f t="shared" si="5"/>
        <v>1</v>
      </c>
      <c r="K49" t="b">
        <f t="shared" si="6"/>
        <v>0</v>
      </c>
      <c r="L49" t="b">
        <f t="shared" si="7"/>
        <v>0</v>
      </c>
      <c r="M49" s="12">
        <f t="shared" si="8"/>
        <v>130</v>
      </c>
      <c r="N49" s="14">
        <f t="shared" si="9"/>
        <v>123</v>
      </c>
      <c r="O49" s="14">
        <f t="shared" si="10"/>
        <v>56</v>
      </c>
      <c r="P49" s="14">
        <f t="shared" si="11"/>
        <v>0</v>
      </c>
      <c r="Q49" s="11">
        <f t="shared" si="12"/>
        <v>1617568.5501390423</v>
      </c>
      <c r="R49">
        <f t="shared" si="13"/>
        <v>1.3049310413792134E-2</v>
      </c>
      <c r="S49" s="14">
        <f t="shared" si="14"/>
        <v>1.6964103537929773</v>
      </c>
    </row>
    <row r="50" spans="3:19" x14ac:dyDescent="0.25">
      <c r="C50" s="2">
        <f t="shared" si="15"/>
        <v>15</v>
      </c>
      <c r="D50" s="5">
        <v>21498.959999999999</v>
      </c>
      <c r="E50" s="14">
        <f t="shared" si="0"/>
        <v>0</v>
      </c>
      <c r="F50" s="14">
        <f t="shared" si="1"/>
        <v>21498.959999999999</v>
      </c>
      <c r="G50" s="14">
        <f t="shared" si="2"/>
        <v>21498.947318945669</v>
      </c>
      <c r="H50" s="14">
        <f t="shared" si="3"/>
        <v>1.2681054329732433E-2</v>
      </c>
      <c r="I50" s="14">
        <f t="shared" si="4"/>
        <v>1.2681054329732433E-2</v>
      </c>
      <c r="J50" t="b">
        <f t="shared" si="5"/>
        <v>1</v>
      </c>
      <c r="K50" t="b">
        <f t="shared" si="6"/>
        <v>0</v>
      </c>
      <c r="L50" t="b">
        <f t="shared" si="7"/>
        <v>0</v>
      </c>
      <c r="M50" s="12">
        <f t="shared" si="8"/>
        <v>130</v>
      </c>
      <c r="N50" s="14">
        <f t="shared" si="9"/>
        <v>123</v>
      </c>
      <c r="O50" s="14">
        <f t="shared" si="10"/>
        <v>56</v>
      </c>
      <c r="P50" s="14">
        <f t="shared" si="11"/>
        <v>0</v>
      </c>
      <c r="Q50" s="11">
        <f t="shared" si="12"/>
        <v>1590923.7501390423</v>
      </c>
      <c r="R50">
        <f t="shared" si="13"/>
        <v>1.2926079833214487E-2</v>
      </c>
      <c r="S50" s="14">
        <f t="shared" si="14"/>
        <v>1.6803903783178833</v>
      </c>
    </row>
    <row r="51" spans="3:19" x14ac:dyDescent="0.25">
      <c r="C51" s="2">
        <f t="shared" si="15"/>
        <v>16</v>
      </c>
      <c r="D51" s="5">
        <v>21312.48</v>
      </c>
      <c r="E51" s="14">
        <f t="shared" si="0"/>
        <v>0</v>
      </c>
      <c r="F51" s="14">
        <f t="shared" si="1"/>
        <v>21312.48</v>
      </c>
      <c r="G51" s="14">
        <f t="shared" si="2"/>
        <v>21312.48</v>
      </c>
      <c r="H51" s="14">
        <f t="shared" si="3"/>
        <v>0</v>
      </c>
      <c r="I51" s="14">
        <f t="shared" si="4"/>
        <v>0</v>
      </c>
      <c r="J51" t="b">
        <f t="shared" si="5"/>
        <v>0</v>
      </c>
      <c r="K51" t="b">
        <f t="shared" si="6"/>
        <v>1</v>
      </c>
      <c r="L51" t="b">
        <f t="shared" si="7"/>
        <v>0</v>
      </c>
      <c r="M51" s="12">
        <f t="shared" si="8"/>
        <v>74</v>
      </c>
      <c r="N51" s="14">
        <f t="shared" si="9"/>
        <v>67</v>
      </c>
      <c r="O51" s="14">
        <f t="shared" si="10"/>
        <v>0</v>
      </c>
      <c r="P51" s="14">
        <f t="shared" si="11"/>
        <v>0</v>
      </c>
      <c r="Q51" s="11">
        <f t="shared" si="12"/>
        <v>1577123.52</v>
      </c>
      <c r="R51">
        <f t="shared" si="13"/>
        <v>1.2813960206623348E-2</v>
      </c>
      <c r="S51" s="14">
        <f t="shared" si="14"/>
        <v>0.94823305529012769</v>
      </c>
    </row>
    <row r="52" spans="3:19" x14ac:dyDescent="0.25">
      <c r="C52" s="2">
        <f t="shared" si="15"/>
        <v>17</v>
      </c>
      <c r="D52" s="5">
        <v>21170.240000000002</v>
      </c>
      <c r="E52" s="14">
        <f t="shared" si="0"/>
        <v>0</v>
      </c>
      <c r="F52" s="14">
        <f t="shared" si="1"/>
        <v>21170.240000000002</v>
      </c>
      <c r="G52" s="14">
        <f t="shared" si="2"/>
        <v>21170.240000000002</v>
      </c>
      <c r="H52" s="14">
        <f t="shared" si="3"/>
        <v>0</v>
      </c>
      <c r="I52" s="14">
        <f t="shared" si="4"/>
        <v>0</v>
      </c>
      <c r="J52" t="b">
        <f t="shared" si="5"/>
        <v>0</v>
      </c>
      <c r="K52" t="b">
        <f t="shared" si="6"/>
        <v>1</v>
      </c>
      <c r="L52" t="b">
        <f t="shared" si="7"/>
        <v>0</v>
      </c>
      <c r="M52" s="12">
        <f t="shared" si="8"/>
        <v>74</v>
      </c>
      <c r="N52" s="14">
        <f t="shared" si="9"/>
        <v>67</v>
      </c>
      <c r="O52" s="14">
        <f t="shared" si="10"/>
        <v>0</v>
      </c>
      <c r="P52" s="14">
        <f t="shared" si="11"/>
        <v>0</v>
      </c>
      <c r="Q52" s="11">
        <f t="shared" si="12"/>
        <v>1566597.76</v>
      </c>
      <c r="R52">
        <f t="shared" si="13"/>
        <v>1.2728439530484761E-2</v>
      </c>
      <c r="S52" s="14">
        <f t="shared" si="14"/>
        <v>0.94190452525587232</v>
      </c>
    </row>
    <row r="53" spans="3:19" x14ac:dyDescent="0.25">
      <c r="C53" s="2">
        <f t="shared" si="15"/>
        <v>18</v>
      </c>
      <c r="D53" s="5">
        <v>21039.200000000001</v>
      </c>
      <c r="E53" s="14">
        <f t="shared" si="0"/>
        <v>0</v>
      </c>
      <c r="F53" s="14">
        <f t="shared" si="1"/>
        <v>21039.200000000001</v>
      </c>
      <c r="G53" s="14">
        <f t="shared" si="2"/>
        <v>21039.200000000001</v>
      </c>
      <c r="H53" s="14">
        <f t="shared" si="3"/>
        <v>0</v>
      </c>
      <c r="I53" s="14">
        <f t="shared" si="4"/>
        <v>0</v>
      </c>
      <c r="J53" t="b">
        <f t="shared" si="5"/>
        <v>0</v>
      </c>
      <c r="K53" t="b">
        <f t="shared" si="6"/>
        <v>1</v>
      </c>
      <c r="L53" t="b">
        <f t="shared" si="7"/>
        <v>0</v>
      </c>
      <c r="M53" s="12">
        <f t="shared" si="8"/>
        <v>74</v>
      </c>
      <c r="N53" s="14">
        <f t="shared" si="9"/>
        <v>67</v>
      </c>
      <c r="O53" s="14">
        <f t="shared" si="10"/>
        <v>0</v>
      </c>
      <c r="P53" s="14">
        <f t="shared" si="11"/>
        <v>0</v>
      </c>
      <c r="Q53" s="11">
        <f t="shared" si="12"/>
        <v>1556900.8</v>
      </c>
      <c r="R53">
        <f t="shared" si="13"/>
        <v>1.2649652765853151E-2</v>
      </c>
      <c r="S53" s="14">
        <f t="shared" si="14"/>
        <v>0.93607430467313313</v>
      </c>
    </row>
    <row r="54" spans="3:19" x14ac:dyDescent="0.25">
      <c r="C54" s="2">
        <f t="shared" si="15"/>
        <v>19</v>
      </c>
      <c r="D54" s="5">
        <v>20906.48</v>
      </c>
      <c r="E54" s="14">
        <f t="shared" si="0"/>
        <v>0</v>
      </c>
      <c r="F54" s="14">
        <f t="shared" si="1"/>
        <v>20906.48</v>
      </c>
      <c r="G54" s="14">
        <f t="shared" si="2"/>
        <v>20906.48</v>
      </c>
      <c r="H54" s="14">
        <f t="shared" si="3"/>
        <v>0</v>
      </c>
      <c r="I54" s="14">
        <f t="shared" si="4"/>
        <v>0</v>
      </c>
      <c r="J54" t="b">
        <f t="shared" si="5"/>
        <v>0</v>
      </c>
      <c r="K54" t="b">
        <f t="shared" si="6"/>
        <v>1</v>
      </c>
      <c r="L54" t="b">
        <f t="shared" si="7"/>
        <v>0</v>
      </c>
      <c r="M54" s="12">
        <f t="shared" si="8"/>
        <v>74</v>
      </c>
      <c r="N54" s="14">
        <f t="shared" si="9"/>
        <v>67</v>
      </c>
      <c r="O54" s="14">
        <f t="shared" si="10"/>
        <v>0</v>
      </c>
      <c r="P54" s="14">
        <f t="shared" si="11"/>
        <v>0</v>
      </c>
      <c r="Q54" s="11">
        <f t="shared" si="12"/>
        <v>1547079.52</v>
      </c>
      <c r="R54">
        <f t="shared" si="13"/>
        <v>1.2569855914495491E-2</v>
      </c>
      <c r="S54" s="14">
        <f t="shared" si="14"/>
        <v>0.9301693376726663</v>
      </c>
    </row>
    <row r="55" spans="3:19" x14ac:dyDescent="0.25">
      <c r="C55" s="2">
        <f t="shared" si="15"/>
        <v>20</v>
      </c>
      <c r="D55" s="5">
        <v>20790</v>
      </c>
      <c r="E55" s="14">
        <f t="shared" si="0"/>
        <v>0</v>
      </c>
      <c r="F55" s="14">
        <f t="shared" si="1"/>
        <v>20790</v>
      </c>
      <c r="G55" s="14">
        <f t="shared" si="2"/>
        <v>20790</v>
      </c>
      <c r="H55" s="14">
        <f t="shared" si="3"/>
        <v>0</v>
      </c>
      <c r="I55" s="14">
        <f t="shared" si="4"/>
        <v>0</v>
      </c>
      <c r="J55" t="b">
        <f t="shared" si="5"/>
        <v>0</v>
      </c>
      <c r="K55" t="b">
        <f t="shared" si="6"/>
        <v>1</v>
      </c>
      <c r="L55" t="b">
        <f t="shared" si="7"/>
        <v>0</v>
      </c>
      <c r="M55" s="12">
        <f t="shared" si="8"/>
        <v>74</v>
      </c>
      <c r="N55" s="14">
        <f t="shared" si="9"/>
        <v>67</v>
      </c>
      <c r="O55" s="14">
        <f t="shared" si="10"/>
        <v>0</v>
      </c>
      <c r="P55" s="14">
        <f t="shared" si="11"/>
        <v>0</v>
      </c>
      <c r="Q55" s="11">
        <f t="shared" si="12"/>
        <v>1538460</v>
      </c>
      <c r="R55">
        <f t="shared" si="13"/>
        <v>1.2499823234822949E-2</v>
      </c>
      <c r="S55" s="14">
        <f t="shared" si="14"/>
        <v>0.92498691937689825</v>
      </c>
    </row>
    <row r="56" spans="3:19" x14ac:dyDescent="0.25">
      <c r="C56" s="2">
        <f t="shared" si="15"/>
        <v>21</v>
      </c>
      <c r="D56" s="5">
        <v>20697.04</v>
      </c>
      <c r="E56" s="14">
        <f t="shared" si="0"/>
        <v>0</v>
      </c>
      <c r="F56" s="14">
        <f t="shared" si="1"/>
        <v>20697.04</v>
      </c>
      <c r="G56" s="14">
        <f t="shared" si="2"/>
        <v>20697.04</v>
      </c>
      <c r="H56" s="14">
        <f t="shared" si="3"/>
        <v>0</v>
      </c>
      <c r="I56" s="14">
        <f t="shared" si="4"/>
        <v>0</v>
      </c>
      <c r="J56" t="b">
        <f t="shared" si="5"/>
        <v>0</v>
      </c>
      <c r="K56" t="b">
        <f t="shared" si="6"/>
        <v>1</v>
      </c>
      <c r="L56" t="b">
        <f t="shared" si="7"/>
        <v>0</v>
      </c>
      <c r="M56" s="12">
        <f t="shared" si="8"/>
        <v>74</v>
      </c>
      <c r="N56" s="14">
        <f t="shared" si="9"/>
        <v>67</v>
      </c>
      <c r="O56" s="14">
        <f t="shared" si="10"/>
        <v>0</v>
      </c>
      <c r="P56" s="14">
        <f t="shared" si="11"/>
        <v>0</v>
      </c>
      <c r="Q56" s="11">
        <f t="shared" si="12"/>
        <v>1531580.96</v>
      </c>
      <c r="R56">
        <f t="shared" si="13"/>
        <v>1.2443931769315054E-2</v>
      </c>
      <c r="S56" s="14">
        <f t="shared" si="14"/>
        <v>0.92085095092931402</v>
      </c>
    </row>
    <row r="57" spans="3:19" x14ac:dyDescent="0.25">
      <c r="C57" s="2">
        <f t="shared" si="15"/>
        <v>22</v>
      </c>
      <c r="D57" s="5">
        <v>20588.96</v>
      </c>
      <c r="E57" s="14">
        <f t="shared" si="0"/>
        <v>0</v>
      </c>
      <c r="F57" s="14">
        <f t="shared" si="1"/>
        <v>20588.96</v>
      </c>
      <c r="G57" s="14">
        <f t="shared" si="2"/>
        <v>20588.96</v>
      </c>
      <c r="H57" s="14">
        <f t="shared" si="3"/>
        <v>0</v>
      </c>
      <c r="I57" s="14">
        <f t="shared" si="4"/>
        <v>0</v>
      </c>
      <c r="J57" t="b">
        <f t="shared" si="5"/>
        <v>0</v>
      </c>
      <c r="K57" t="b">
        <f t="shared" si="6"/>
        <v>1</v>
      </c>
      <c r="L57" t="b">
        <f t="shared" si="7"/>
        <v>0</v>
      </c>
      <c r="M57" s="12">
        <f t="shared" si="8"/>
        <v>74</v>
      </c>
      <c r="N57" s="14">
        <f t="shared" si="9"/>
        <v>67</v>
      </c>
      <c r="O57" s="14">
        <f t="shared" si="10"/>
        <v>0</v>
      </c>
      <c r="P57" s="14">
        <f t="shared" si="11"/>
        <v>0</v>
      </c>
      <c r="Q57" s="11">
        <f t="shared" si="12"/>
        <v>1523583.04</v>
      </c>
      <c r="R57">
        <f t="shared" si="13"/>
        <v>1.2378949523272741E-2</v>
      </c>
      <c r="S57" s="14">
        <f t="shared" si="14"/>
        <v>0.91604226472218286</v>
      </c>
    </row>
    <row r="58" spans="3:19" x14ac:dyDescent="0.25">
      <c r="C58" s="2">
        <f t="shared" si="15"/>
        <v>23</v>
      </c>
      <c r="D58" s="5">
        <v>20494.32</v>
      </c>
      <c r="E58" s="14">
        <f t="shared" si="0"/>
        <v>0</v>
      </c>
      <c r="F58" s="14">
        <f t="shared" si="1"/>
        <v>20494.32</v>
      </c>
      <c r="G58" s="14">
        <f t="shared" si="2"/>
        <v>20494.32</v>
      </c>
      <c r="H58" s="14">
        <f t="shared" si="3"/>
        <v>0</v>
      </c>
      <c r="I58" s="14">
        <f t="shared" si="4"/>
        <v>0</v>
      </c>
      <c r="J58" t="b">
        <f t="shared" si="5"/>
        <v>0</v>
      </c>
      <c r="K58" t="b">
        <f t="shared" si="6"/>
        <v>1</v>
      </c>
      <c r="L58" t="b">
        <f t="shared" si="7"/>
        <v>0</v>
      </c>
      <c r="M58" s="12">
        <f t="shared" si="8"/>
        <v>74</v>
      </c>
      <c r="N58" s="14">
        <f t="shared" si="9"/>
        <v>67</v>
      </c>
      <c r="O58" s="14">
        <f t="shared" si="10"/>
        <v>0</v>
      </c>
      <c r="P58" s="14">
        <f t="shared" si="11"/>
        <v>0</v>
      </c>
      <c r="Q58" s="11">
        <f t="shared" si="12"/>
        <v>1516579.68</v>
      </c>
      <c r="R58">
        <f t="shared" si="13"/>
        <v>1.2322047971038801E-2</v>
      </c>
      <c r="S58" s="14">
        <f t="shared" si="14"/>
        <v>0.9118315498568712</v>
      </c>
    </row>
    <row r="59" spans="3:19" x14ac:dyDescent="0.25">
      <c r="C59" s="2">
        <f t="shared" si="15"/>
        <v>24</v>
      </c>
      <c r="D59" s="5">
        <v>20412.560000000001</v>
      </c>
      <c r="E59" s="14">
        <f t="shared" si="0"/>
        <v>0</v>
      </c>
      <c r="F59" s="14">
        <f t="shared" si="1"/>
        <v>20412.560000000001</v>
      </c>
      <c r="G59" s="14">
        <f t="shared" si="2"/>
        <v>20412.560000000001</v>
      </c>
      <c r="H59" s="14">
        <f t="shared" si="3"/>
        <v>0</v>
      </c>
      <c r="I59" s="14">
        <f t="shared" si="4"/>
        <v>0</v>
      </c>
      <c r="J59" t="b">
        <f t="shared" si="5"/>
        <v>0</v>
      </c>
      <c r="K59" t="b">
        <f t="shared" si="6"/>
        <v>1</v>
      </c>
      <c r="L59" t="b">
        <f t="shared" si="7"/>
        <v>0</v>
      </c>
      <c r="M59" s="12">
        <f t="shared" si="8"/>
        <v>74</v>
      </c>
      <c r="N59" s="14">
        <f t="shared" si="9"/>
        <v>67</v>
      </c>
      <c r="O59" s="14">
        <f t="shared" si="10"/>
        <v>0</v>
      </c>
      <c r="P59" s="14">
        <f t="shared" si="11"/>
        <v>0</v>
      </c>
      <c r="Q59" s="11">
        <f t="shared" si="12"/>
        <v>1510529.4400000002</v>
      </c>
      <c r="R59">
        <f t="shared" si="13"/>
        <v>1.2272890417037881E-2</v>
      </c>
      <c r="S59" s="14">
        <f t="shared" si="14"/>
        <v>0.90819389086080327</v>
      </c>
    </row>
    <row r="60" spans="3:19" x14ac:dyDescent="0.25">
      <c r="C60" s="2">
        <f t="shared" si="15"/>
        <v>25</v>
      </c>
      <c r="D60" s="5">
        <v>20346.48</v>
      </c>
      <c r="E60" s="14">
        <f t="shared" si="0"/>
        <v>0</v>
      </c>
      <c r="F60" s="14">
        <f t="shared" si="1"/>
        <v>20346.48</v>
      </c>
      <c r="G60" s="14">
        <f t="shared" si="2"/>
        <v>20346.48</v>
      </c>
      <c r="H60" s="14">
        <f t="shared" si="3"/>
        <v>0</v>
      </c>
      <c r="I60" s="14">
        <f t="shared" si="4"/>
        <v>0</v>
      </c>
      <c r="J60" t="b">
        <f t="shared" si="5"/>
        <v>0</v>
      </c>
      <c r="K60" t="b">
        <f t="shared" si="6"/>
        <v>1</v>
      </c>
      <c r="L60" t="b">
        <f t="shared" si="7"/>
        <v>0</v>
      </c>
      <c r="M60" s="12">
        <f t="shared" si="8"/>
        <v>74</v>
      </c>
      <c r="N60" s="14">
        <f t="shared" si="9"/>
        <v>67</v>
      </c>
      <c r="O60" s="14">
        <f t="shared" si="10"/>
        <v>0</v>
      </c>
      <c r="P60" s="14">
        <f t="shared" si="11"/>
        <v>0</v>
      </c>
      <c r="Q60" s="11">
        <f t="shared" si="12"/>
        <v>1505639.52</v>
      </c>
      <c r="R60">
        <f t="shared" si="13"/>
        <v>1.2233160339146726E-2</v>
      </c>
      <c r="S60" s="14">
        <f t="shared" si="14"/>
        <v>0.90525386509685779</v>
      </c>
    </row>
    <row r="61" spans="3:19" x14ac:dyDescent="0.25">
      <c r="C61" s="2">
        <f t="shared" si="15"/>
        <v>26</v>
      </c>
      <c r="D61" s="5">
        <v>20282.080000000002</v>
      </c>
      <c r="E61" s="14">
        <f t="shared" si="0"/>
        <v>0</v>
      </c>
      <c r="F61" s="14">
        <f t="shared" si="1"/>
        <v>20282.080000000002</v>
      </c>
      <c r="G61" s="14">
        <f t="shared" si="2"/>
        <v>20282.080000000002</v>
      </c>
      <c r="H61" s="14">
        <f t="shared" si="3"/>
        <v>0</v>
      </c>
      <c r="I61" s="14">
        <f t="shared" si="4"/>
        <v>0</v>
      </c>
      <c r="J61" t="b">
        <f t="shared" si="5"/>
        <v>0</v>
      </c>
      <c r="K61" t="b">
        <f t="shared" si="6"/>
        <v>1</v>
      </c>
      <c r="L61" t="b">
        <f t="shared" si="7"/>
        <v>0</v>
      </c>
      <c r="M61" s="12">
        <f t="shared" si="8"/>
        <v>74</v>
      </c>
      <c r="N61" s="14">
        <f t="shared" si="9"/>
        <v>67</v>
      </c>
      <c r="O61" s="14">
        <f t="shared" si="10"/>
        <v>0</v>
      </c>
      <c r="P61" s="14">
        <f t="shared" si="11"/>
        <v>0</v>
      </c>
      <c r="Q61" s="11">
        <f t="shared" si="12"/>
        <v>1500873.9200000002</v>
      </c>
      <c r="R61">
        <f t="shared" si="13"/>
        <v>1.2194440347981618E-2</v>
      </c>
      <c r="S61" s="14">
        <f t="shared" si="14"/>
        <v>0.90238858575063974</v>
      </c>
    </row>
    <row r="62" spans="3:19" x14ac:dyDescent="0.25">
      <c r="C62" s="2">
        <f t="shared" si="15"/>
        <v>27</v>
      </c>
      <c r="D62" s="5">
        <v>20214.88</v>
      </c>
      <c r="E62" s="14">
        <f t="shared" si="0"/>
        <v>0</v>
      </c>
      <c r="F62" s="14">
        <f t="shared" si="1"/>
        <v>20214.88</v>
      </c>
      <c r="G62" s="14">
        <f t="shared" si="2"/>
        <v>20214.88</v>
      </c>
      <c r="H62" s="14">
        <f t="shared" si="3"/>
        <v>0</v>
      </c>
      <c r="I62" s="14">
        <f t="shared" si="4"/>
        <v>0</v>
      </c>
      <c r="J62" t="b">
        <f t="shared" si="5"/>
        <v>0</v>
      </c>
      <c r="K62" t="b">
        <f t="shared" si="6"/>
        <v>1</v>
      </c>
      <c r="L62" t="b">
        <f t="shared" si="7"/>
        <v>0</v>
      </c>
      <c r="M62" s="12">
        <f t="shared" si="8"/>
        <v>74</v>
      </c>
      <c r="N62" s="14">
        <f t="shared" si="9"/>
        <v>67</v>
      </c>
      <c r="O62" s="14">
        <f t="shared" si="10"/>
        <v>0</v>
      </c>
      <c r="P62" s="14">
        <f t="shared" si="11"/>
        <v>0</v>
      </c>
      <c r="Q62" s="11">
        <f t="shared" si="12"/>
        <v>1495901.12</v>
      </c>
      <c r="R62">
        <f t="shared" si="13"/>
        <v>1.2154036878939766E-2</v>
      </c>
      <c r="S62" s="14">
        <f t="shared" si="14"/>
        <v>0.89939872904154272</v>
      </c>
    </row>
    <row r="63" spans="3:19" x14ac:dyDescent="0.25">
      <c r="C63" s="2">
        <f t="shared" si="15"/>
        <v>28</v>
      </c>
      <c r="D63" s="5">
        <v>20144.32</v>
      </c>
      <c r="E63" s="14">
        <f t="shared" si="0"/>
        <v>0</v>
      </c>
      <c r="F63" s="14">
        <f t="shared" si="1"/>
        <v>20144.32</v>
      </c>
      <c r="G63" s="14">
        <f t="shared" si="2"/>
        <v>20144.32</v>
      </c>
      <c r="H63" s="14">
        <f t="shared" si="3"/>
        <v>0</v>
      </c>
      <c r="I63" s="14">
        <f t="shared" si="4"/>
        <v>0</v>
      </c>
      <c r="J63" t="b">
        <f t="shared" si="5"/>
        <v>0</v>
      </c>
      <c r="K63" t="b">
        <f t="shared" si="6"/>
        <v>1</v>
      </c>
      <c r="L63" t="b">
        <f t="shared" si="7"/>
        <v>0</v>
      </c>
      <c r="M63" s="12">
        <f t="shared" si="8"/>
        <v>74</v>
      </c>
      <c r="N63" s="14">
        <f t="shared" si="9"/>
        <v>67</v>
      </c>
      <c r="O63" s="14">
        <f t="shared" si="10"/>
        <v>0</v>
      </c>
      <c r="P63" s="14">
        <f t="shared" si="11"/>
        <v>0</v>
      </c>
      <c r="Q63" s="11">
        <f t="shared" si="12"/>
        <v>1490679.68</v>
      </c>
      <c r="R63">
        <f t="shared" si="13"/>
        <v>1.2111613236445821E-2</v>
      </c>
      <c r="S63" s="14">
        <f t="shared" si="14"/>
        <v>0.89625937949699075</v>
      </c>
    </row>
    <row r="64" spans="3:19" x14ac:dyDescent="0.25">
      <c r="C64" s="2">
        <f t="shared" si="15"/>
        <v>29</v>
      </c>
      <c r="D64" s="5">
        <v>20076</v>
      </c>
      <c r="E64" s="14">
        <f t="shared" si="0"/>
        <v>0</v>
      </c>
      <c r="F64" s="14">
        <f t="shared" si="1"/>
        <v>20076</v>
      </c>
      <c r="G64" s="14">
        <f t="shared" si="2"/>
        <v>20076</v>
      </c>
      <c r="H64" s="14">
        <f t="shared" si="3"/>
        <v>0</v>
      </c>
      <c r="I64" s="14">
        <f t="shared" si="4"/>
        <v>0</v>
      </c>
      <c r="J64" t="b">
        <f t="shared" si="5"/>
        <v>0</v>
      </c>
      <c r="K64" t="b">
        <f t="shared" si="6"/>
        <v>1</v>
      </c>
      <c r="L64" t="b">
        <f t="shared" si="7"/>
        <v>0</v>
      </c>
      <c r="M64" s="12">
        <f t="shared" si="8"/>
        <v>74</v>
      </c>
      <c r="N64" s="14">
        <f t="shared" si="9"/>
        <v>67</v>
      </c>
      <c r="O64" s="14">
        <f t="shared" si="10"/>
        <v>0</v>
      </c>
      <c r="P64" s="14">
        <f t="shared" si="11"/>
        <v>0</v>
      </c>
      <c r="Q64" s="11">
        <f t="shared" si="12"/>
        <v>1485624</v>
      </c>
      <c r="R64">
        <f t="shared" si="13"/>
        <v>1.2070536376253271E-2</v>
      </c>
      <c r="S64" s="14">
        <f t="shared" si="14"/>
        <v>0.89321969184274208</v>
      </c>
    </row>
    <row r="65" spans="3:19" x14ac:dyDescent="0.25">
      <c r="C65" s="2">
        <f t="shared" si="15"/>
        <v>30</v>
      </c>
      <c r="D65" s="5">
        <v>20000.96</v>
      </c>
      <c r="E65" s="14">
        <f t="shared" si="0"/>
        <v>0</v>
      </c>
      <c r="F65" s="14">
        <f t="shared" si="1"/>
        <v>20000.96</v>
      </c>
      <c r="G65" s="14">
        <f t="shared" si="2"/>
        <v>20000.96</v>
      </c>
      <c r="H65" s="14">
        <f t="shared" si="3"/>
        <v>0</v>
      </c>
      <c r="I65" s="14">
        <f t="shared" si="4"/>
        <v>0</v>
      </c>
      <c r="J65" t="b">
        <f t="shared" si="5"/>
        <v>0</v>
      </c>
      <c r="K65" t="b">
        <f t="shared" si="6"/>
        <v>1</v>
      </c>
      <c r="L65" t="b">
        <f t="shared" si="7"/>
        <v>0</v>
      </c>
      <c r="M65" s="12">
        <f t="shared" si="8"/>
        <v>74</v>
      </c>
      <c r="N65" s="14">
        <f t="shared" si="9"/>
        <v>67</v>
      </c>
      <c r="O65" s="14">
        <f t="shared" si="10"/>
        <v>0</v>
      </c>
      <c r="P65" s="14">
        <f t="shared" si="11"/>
        <v>0</v>
      </c>
      <c r="Q65" s="11">
        <f t="shared" si="12"/>
        <v>1480071.04</v>
      </c>
      <c r="R65">
        <f t="shared" si="13"/>
        <v>1.2025419169156537E-2</v>
      </c>
      <c r="S65" s="14">
        <f t="shared" si="14"/>
        <v>0.88988101851758372</v>
      </c>
    </row>
    <row r="66" spans="3:19" x14ac:dyDescent="0.25">
      <c r="C66" s="2">
        <f t="shared" si="15"/>
        <v>31</v>
      </c>
      <c r="D66" s="5">
        <v>19930.400000000001</v>
      </c>
      <c r="E66" s="14">
        <f t="shared" si="0"/>
        <v>0</v>
      </c>
      <c r="F66" s="14">
        <f t="shared" si="1"/>
        <v>19930.400000000001</v>
      </c>
      <c r="G66" s="14">
        <f t="shared" si="2"/>
        <v>19930.400000000001</v>
      </c>
      <c r="H66" s="14">
        <f t="shared" si="3"/>
        <v>0</v>
      </c>
      <c r="I66" s="14">
        <f t="shared" si="4"/>
        <v>0</v>
      </c>
      <c r="J66" t="b">
        <f t="shared" si="5"/>
        <v>0</v>
      </c>
      <c r="K66" t="b">
        <f t="shared" si="6"/>
        <v>1</v>
      </c>
      <c r="L66" t="b">
        <f t="shared" si="7"/>
        <v>0</v>
      </c>
      <c r="M66" s="12">
        <f t="shared" si="8"/>
        <v>74</v>
      </c>
      <c r="N66" s="14">
        <f t="shared" si="9"/>
        <v>67</v>
      </c>
      <c r="O66" s="14">
        <f t="shared" si="10"/>
        <v>0</v>
      </c>
      <c r="P66" s="14">
        <f t="shared" si="11"/>
        <v>0</v>
      </c>
      <c r="Q66" s="11">
        <f t="shared" si="12"/>
        <v>1474849.6</v>
      </c>
      <c r="R66">
        <f t="shared" si="13"/>
        <v>1.1982995526662594E-2</v>
      </c>
      <c r="S66" s="14">
        <f t="shared" si="14"/>
        <v>0.88674166897303197</v>
      </c>
    </row>
    <row r="67" spans="3:19" x14ac:dyDescent="0.25">
      <c r="C67" s="2">
        <f t="shared" si="15"/>
        <v>32</v>
      </c>
      <c r="D67" s="5">
        <v>19872.72</v>
      </c>
      <c r="E67" s="14">
        <f t="shared" si="0"/>
        <v>0</v>
      </c>
      <c r="F67" s="14">
        <f t="shared" si="1"/>
        <v>19872.72</v>
      </c>
      <c r="G67" s="14">
        <f t="shared" si="2"/>
        <v>19872.72</v>
      </c>
      <c r="H67" s="14">
        <f t="shared" si="3"/>
        <v>0</v>
      </c>
      <c r="I67" s="14">
        <f t="shared" si="4"/>
        <v>0</v>
      </c>
      <c r="J67" t="b">
        <f t="shared" si="5"/>
        <v>0</v>
      </c>
      <c r="K67" t="b">
        <f t="shared" si="6"/>
        <v>1</v>
      </c>
      <c r="L67" t="b">
        <f t="shared" si="7"/>
        <v>0</v>
      </c>
      <c r="M67" s="12">
        <f t="shared" si="8"/>
        <v>74</v>
      </c>
      <c r="N67" s="14">
        <f t="shared" si="9"/>
        <v>67</v>
      </c>
      <c r="O67" s="14">
        <f t="shared" si="10"/>
        <v>0</v>
      </c>
      <c r="P67" s="14">
        <f t="shared" si="11"/>
        <v>0</v>
      </c>
      <c r="Q67" s="11">
        <f t="shared" si="12"/>
        <v>1470581.28</v>
      </c>
      <c r="R67">
        <f t="shared" si="13"/>
        <v>1.194831588240167E-2</v>
      </c>
      <c r="S67" s="14">
        <f t="shared" si="14"/>
        <v>0.88417537529772361</v>
      </c>
    </row>
    <row r="68" spans="3:19" x14ac:dyDescent="0.25">
      <c r="C68" s="2">
        <f t="shared" si="15"/>
        <v>33</v>
      </c>
      <c r="D68" s="5">
        <v>19811.12</v>
      </c>
      <c r="E68" s="14">
        <f t="shared" si="0"/>
        <v>0</v>
      </c>
      <c r="F68" s="14">
        <f t="shared" si="1"/>
        <v>19811.12</v>
      </c>
      <c r="G68" s="14">
        <f t="shared" si="2"/>
        <v>19811.12</v>
      </c>
      <c r="H68" s="14">
        <f t="shared" si="3"/>
        <v>0</v>
      </c>
      <c r="I68" s="14">
        <f t="shared" si="4"/>
        <v>0</v>
      </c>
      <c r="J68" t="b">
        <f t="shared" si="5"/>
        <v>0</v>
      </c>
      <c r="K68" t="b">
        <f t="shared" si="6"/>
        <v>1</v>
      </c>
      <c r="L68" t="b">
        <f t="shared" si="7"/>
        <v>0</v>
      </c>
      <c r="M68" s="12">
        <f t="shared" si="8"/>
        <v>74</v>
      </c>
      <c r="N68" s="14">
        <f t="shared" si="9"/>
        <v>67</v>
      </c>
      <c r="O68" s="14">
        <f t="shared" si="10"/>
        <v>0</v>
      </c>
      <c r="P68" s="14">
        <f t="shared" si="11"/>
        <v>0</v>
      </c>
      <c r="Q68" s="11">
        <f t="shared" si="12"/>
        <v>1466022.88</v>
      </c>
      <c r="R68">
        <f t="shared" si="13"/>
        <v>1.1911279369113304E-2</v>
      </c>
      <c r="S68" s="14">
        <f t="shared" si="14"/>
        <v>0.88143467331438452</v>
      </c>
    </row>
    <row r="69" spans="3:19" x14ac:dyDescent="0.25">
      <c r="C69" s="2">
        <f t="shared" si="15"/>
        <v>34</v>
      </c>
      <c r="D69" s="5">
        <v>19740</v>
      </c>
      <c r="E69" s="14">
        <f t="shared" si="0"/>
        <v>0</v>
      </c>
      <c r="F69" s="14">
        <f t="shared" si="1"/>
        <v>19740</v>
      </c>
      <c r="G69" s="14">
        <f t="shared" si="2"/>
        <v>19740</v>
      </c>
      <c r="H69" s="14">
        <f t="shared" si="3"/>
        <v>0</v>
      </c>
      <c r="I69" s="14">
        <f t="shared" si="4"/>
        <v>0</v>
      </c>
      <c r="J69" t="b">
        <f t="shared" si="5"/>
        <v>0</v>
      </c>
      <c r="K69" t="b">
        <f t="shared" si="6"/>
        <v>1</v>
      </c>
      <c r="L69" t="b">
        <f t="shared" si="7"/>
        <v>0</v>
      </c>
      <c r="M69" s="12">
        <f t="shared" si="8"/>
        <v>74</v>
      </c>
      <c r="N69" s="14">
        <f t="shared" si="9"/>
        <v>67</v>
      </c>
      <c r="O69" s="14">
        <f t="shared" si="10"/>
        <v>0</v>
      </c>
      <c r="P69" s="14">
        <f t="shared" si="11"/>
        <v>0</v>
      </c>
      <c r="Q69" s="11">
        <f t="shared" si="12"/>
        <v>1460760</v>
      </c>
      <c r="R69">
        <f t="shared" si="13"/>
        <v>1.1868519031044012E-2</v>
      </c>
      <c r="S69" s="14">
        <f t="shared" si="14"/>
        <v>0.87827040829725689</v>
      </c>
    </row>
    <row r="70" spans="3:19" x14ac:dyDescent="0.25">
      <c r="C70" s="2">
        <f t="shared" si="15"/>
        <v>35</v>
      </c>
      <c r="D70" s="5">
        <v>19678.400000000001</v>
      </c>
      <c r="E70" s="14">
        <f t="shared" si="0"/>
        <v>0</v>
      </c>
      <c r="F70" s="14">
        <f t="shared" si="1"/>
        <v>19678.400000000001</v>
      </c>
      <c r="G70" s="14">
        <f t="shared" si="2"/>
        <v>19678.400000000001</v>
      </c>
      <c r="H70" s="14">
        <f t="shared" si="3"/>
        <v>0</v>
      </c>
      <c r="I70" s="14">
        <f t="shared" si="4"/>
        <v>0</v>
      </c>
      <c r="J70" t="b">
        <f t="shared" si="5"/>
        <v>0</v>
      </c>
      <c r="K70" t="b">
        <f t="shared" si="6"/>
        <v>1</v>
      </c>
      <c r="L70" t="b">
        <f t="shared" si="7"/>
        <v>0</v>
      </c>
      <c r="M70" s="12">
        <f t="shared" si="8"/>
        <v>74</v>
      </c>
      <c r="N70" s="14">
        <f t="shared" si="9"/>
        <v>67</v>
      </c>
      <c r="O70" s="14">
        <f t="shared" si="10"/>
        <v>0</v>
      </c>
      <c r="P70" s="14">
        <f t="shared" si="11"/>
        <v>0</v>
      </c>
      <c r="Q70" s="11">
        <f t="shared" si="12"/>
        <v>1456201.6</v>
      </c>
      <c r="R70">
        <f t="shared" si="13"/>
        <v>1.1831482517755648E-2</v>
      </c>
      <c r="S70" s="14">
        <f t="shared" si="14"/>
        <v>0.87552970631391802</v>
      </c>
    </row>
    <row r="71" spans="3:19" x14ac:dyDescent="0.25">
      <c r="C71" s="2">
        <f t="shared" si="15"/>
        <v>36</v>
      </c>
      <c r="D71" s="5">
        <v>19620.16</v>
      </c>
      <c r="E71" s="14">
        <f t="shared" si="0"/>
        <v>0</v>
      </c>
      <c r="F71" s="14">
        <f t="shared" si="1"/>
        <v>19620.16</v>
      </c>
      <c r="G71" s="14">
        <f t="shared" si="2"/>
        <v>19620.16</v>
      </c>
      <c r="H71" s="14">
        <f t="shared" si="3"/>
        <v>0</v>
      </c>
      <c r="I71" s="14">
        <f t="shared" si="4"/>
        <v>0</v>
      </c>
      <c r="J71" t="b">
        <f t="shared" si="5"/>
        <v>0</v>
      </c>
      <c r="K71" t="b">
        <f t="shared" si="6"/>
        <v>1</v>
      </c>
      <c r="L71" t="b">
        <f t="shared" si="7"/>
        <v>0</v>
      </c>
      <c r="M71" s="12">
        <f t="shared" si="8"/>
        <v>74</v>
      </c>
      <c r="N71" s="14">
        <f t="shared" si="9"/>
        <v>67</v>
      </c>
      <c r="O71" s="14">
        <f t="shared" si="10"/>
        <v>0</v>
      </c>
      <c r="P71" s="14">
        <f t="shared" si="11"/>
        <v>0</v>
      </c>
      <c r="Q71" s="11">
        <f t="shared" si="12"/>
        <v>1451891.84</v>
      </c>
      <c r="R71">
        <f t="shared" si="13"/>
        <v>1.1796466177919376E-2</v>
      </c>
      <c r="S71" s="14">
        <f t="shared" si="14"/>
        <v>0.87293849716603378</v>
      </c>
    </row>
    <row r="72" spans="3:19" x14ac:dyDescent="0.25">
      <c r="C72" s="2">
        <f t="shared" si="15"/>
        <v>37</v>
      </c>
      <c r="D72" s="5">
        <v>19554.64</v>
      </c>
      <c r="E72" s="14">
        <f t="shared" si="0"/>
        <v>0</v>
      </c>
      <c r="F72" s="14">
        <f t="shared" si="1"/>
        <v>19554.64</v>
      </c>
      <c r="G72" s="14">
        <f t="shared" si="2"/>
        <v>19554.64</v>
      </c>
      <c r="H72" s="14">
        <f t="shared" si="3"/>
        <v>0</v>
      </c>
      <c r="I72" s="14">
        <f t="shared" si="4"/>
        <v>0</v>
      </c>
      <c r="J72" t="b">
        <f t="shared" si="5"/>
        <v>0</v>
      </c>
      <c r="K72" t="b">
        <f t="shared" si="6"/>
        <v>1</v>
      </c>
      <c r="L72" t="b">
        <f t="shared" si="7"/>
        <v>0</v>
      </c>
      <c r="M72" s="12">
        <f t="shared" si="8"/>
        <v>74</v>
      </c>
      <c r="N72" s="14">
        <f t="shared" si="9"/>
        <v>67</v>
      </c>
      <c r="O72" s="14">
        <f t="shared" si="10"/>
        <v>0</v>
      </c>
      <c r="P72" s="14">
        <f t="shared" si="11"/>
        <v>0</v>
      </c>
      <c r="Q72" s="11">
        <f t="shared" si="12"/>
        <v>1447043.3599999999</v>
      </c>
      <c r="R72">
        <f t="shared" si="13"/>
        <v>1.1757072795603569E-2</v>
      </c>
      <c r="S72" s="14">
        <f t="shared" si="14"/>
        <v>0.87002338687466418</v>
      </c>
    </row>
    <row r="73" spans="3:19" x14ac:dyDescent="0.25">
      <c r="C73" s="2">
        <f t="shared" si="15"/>
        <v>38</v>
      </c>
      <c r="D73" s="5">
        <v>19487.439999999999</v>
      </c>
      <c r="E73" s="14">
        <f t="shared" si="0"/>
        <v>0</v>
      </c>
      <c r="F73" s="14">
        <f t="shared" si="1"/>
        <v>19487.439999999999</v>
      </c>
      <c r="G73" s="14">
        <f t="shared" si="2"/>
        <v>19487.439999999999</v>
      </c>
      <c r="H73" s="14">
        <f t="shared" si="3"/>
        <v>0</v>
      </c>
      <c r="I73" s="14">
        <f t="shared" si="4"/>
        <v>0</v>
      </c>
      <c r="J73" t="b">
        <f t="shared" si="5"/>
        <v>0</v>
      </c>
      <c r="K73" t="b">
        <f t="shared" si="6"/>
        <v>1</v>
      </c>
      <c r="L73" t="b">
        <f t="shared" si="7"/>
        <v>0</v>
      </c>
      <c r="M73" s="12">
        <f t="shared" si="8"/>
        <v>74</v>
      </c>
      <c r="N73" s="14">
        <f t="shared" si="9"/>
        <v>67</v>
      </c>
      <c r="O73" s="14">
        <f t="shared" si="10"/>
        <v>0</v>
      </c>
      <c r="P73" s="14">
        <f t="shared" si="11"/>
        <v>0</v>
      </c>
      <c r="Q73" s="11">
        <f t="shared" si="12"/>
        <v>1442070.5599999998</v>
      </c>
      <c r="R73">
        <f t="shared" si="13"/>
        <v>1.1716669326561718E-2</v>
      </c>
      <c r="S73" s="14">
        <f t="shared" si="14"/>
        <v>0.86703353016556706</v>
      </c>
    </row>
    <row r="74" spans="3:19" x14ac:dyDescent="0.25">
      <c r="C74" s="2">
        <f t="shared" si="15"/>
        <v>39</v>
      </c>
      <c r="D74" s="5">
        <v>19421.36</v>
      </c>
      <c r="E74" s="14">
        <f t="shared" si="0"/>
        <v>0</v>
      </c>
      <c r="F74" s="14">
        <f t="shared" si="1"/>
        <v>19421.36</v>
      </c>
      <c r="G74" s="14">
        <f t="shared" si="2"/>
        <v>19421.36</v>
      </c>
      <c r="H74" s="14">
        <f t="shared" si="3"/>
        <v>0</v>
      </c>
      <c r="I74" s="14">
        <f t="shared" si="4"/>
        <v>0</v>
      </c>
      <c r="J74" t="b">
        <f t="shared" si="5"/>
        <v>0</v>
      </c>
      <c r="K74" t="b">
        <f t="shared" si="6"/>
        <v>1</v>
      </c>
      <c r="L74" t="b">
        <f t="shared" si="7"/>
        <v>0</v>
      </c>
      <c r="M74" s="12">
        <f t="shared" si="8"/>
        <v>74</v>
      </c>
      <c r="N74" s="14">
        <f t="shared" si="9"/>
        <v>67</v>
      </c>
      <c r="O74" s="14">
        <f t="shared" si="10"/>
        <v>0</v>
      </c>
      <c r="P74" s="14">
        <f t="shared" si="11"/>
        <v>0</v>
      </c>
      <c r="Q74" s="11">
        <f t="shared" si="12"/>
        <v>1437180.6400000001</v>
      </c>
      <c r="R74">
        <f t="shared" si="13"/>
        <v>1.1676939248670564E-2</v>
      </c>
      <c r="S74" s="14">
        <f t="shared" si="14"/>
        <v>0.86409350440162169</v>
      </c>
    </row>
    <row r="75" spans="3:19" x14ac:dyDescent="0.25">
      <c r="C75" s="2">
        <f t="shared" si="15"/>
        <v>40</v>
      </c>
      <c r="D75" s="5">
        <v>19326.72</v>
      </c>
      <c r="E75" s="14">
        <f t="shared" si="0"/>
        <v>0</v>
      </c>
      <c r="F75" s="14">
        <f t="shared" si="1"/>
        <v>19326.72</v>
      </c>
      <c r="G75" s="14">
        <f t="shared" si="2"/>
        <v>19326.72</v>
      </c>
      <c r="H75" s="14">
        <f t="shared" si="3"/>
        <v>0</v>
      </c>
      <c r="I75" s="14">
        <f t="shared" si="4"/>
        <v>0</v>
      </c>
      <c r="J75" t="b">
        <f t="shared" si="5"/>
        <v>0</v>
      </c>
      <c r="K75" t="b">
        <f t="shared" si="6"/>
        <v>1</v>
      </c>
      <c r="L75" t="b">
        <f t="shared" si="7"/>
        <v>0</v>
      </c>
      <c r="M75" s="12">
        <f t="shared" si="8"/>
        <v>74</v>
      </c>
      <c r="N75" s="14">
        <f t="shared" si="9"/>
        <v>67</v>
      </c>
      <c r="O75" s="14">
        <f t="shared" si="10"/>
        <v>0</v>
      </c>
      <c r="P75" s="14">
        <f t="shared" si="11"/>
        <v>0</v>
      </c>
      <c r="Q75" s="11">
        <f t="shared" si="12"/>
        <v>1430177.28</v>
      </c>
      <c r="R75">
        <f t="shared" si="13"/>
        <v>1.1620037696436623E-2</v>
      </c>
      <c r="S75" s="14">
        <f t="shared" si="14"/>
        <v>0.85988278953631014</v>
      </c>
    </row>
    <row r="76" spans="3:19" x14ac:dyDescent="0.25">
      <c r="C76" s="2">
        <f t="shared" si="15"/>
        <v>41</v>
      </c>
      <c r="D76" s="5">
        <v>19240.48</v>
      </c>
      <c r="E76" s="14">
        <f t="shared" si="0"/>
        <v>0</v>
      </c>
      <c r="F76" s="14">
        <f t="shared" si="1"/>
        <v>19240.48</v>
      </c>
      <c r="G76" s="14">
        <f t="shared" si="2"/>
        <v>19240.48</v>
      </c>
      <c r="H76" s="14">
        <f t="shared" si="3"/>
        <v>0</v>
      </c>
      <c r="I76" s="14">
        <f t="shared" si="4"/>
        <v>0</v>
      </c>
      <c r="J76" t="b">
        <f t="shared" si="5"/>
        <v>0</v>
      </c>
      <c r="K76" t="b">
        <f t="shared" si="6"/>
        <v>1</v>
      </c>
      <c r="L76" t="b">
        <f t="shared" si="7"/>
        <v>0</v>
      </c>
      <c r="M76" s="12">
        <f t="shared" si="8"/>
        <v>74</v>
      </c>
      <c r="N76" s="14">
        <f t="shared" si="9"/>
        <v>67</v>
      </c>
      <c r="O76" s="14">
        <f t="shared" si="10"/>
        <v>0</v>
      </c>
      <c r="P76" s="14">
        <f t="shared" si="11"/>
        <v>0</v>
      </c>
      <c r="Q76" s="11">
        <f t="shared" si="12"/>
        <v>1423795.52</v>
      </c>
      <c r="R76">
        <f t="shared" si="13"/>
        <v>1.1568186577832913E-2</v>
      </c>
      <c r="S76" s="14">
        <f t="shared" si="14"/>
        <v>0.8560458067596356</v>
      </c>
    </row>
    <row r="77" spans="3:19" x14ac:dyDescent="0.25">
      <c r="C77" s="2">
        <f t="shared" si="15"/>
        <v>42</v>
      </c>
      <c r="D77" s="5">
        <v>19156.48</v>
      </c>
      <c r="E77" s="14">
        <f t="shared" si="0"/>
        <v>0</v>
      </c>
      <c r="F77" s="14">
        <f t="shared" si="1"/>
        <v>19156.48</v>
      </c>
      <c r="G77" s="14">
        <f t="shared" si="2"/>
        <v>19156.48</v>
      </c>
      <c r="H77" s="14">
        <f t="shared" si="3"/>
        <v>0</v>
      </c>
      <c r="I77" s="14">
        <f t="shared" si="4"/>
        <v>0</v>
      </c>
      <c r="J77" t="b">
        <f t="shared" si="5"/>
        <v>0</v>
      </c>
      <c r="K77" t="b">
        <f t="shared" si="6"/>
        <v>1</v>
      </c>
      <c r="L77" t="b">
        <f t="shared" si="7"/>
        <v>0</v>
      </c>
      <c r="M77" s="12">
        <f t="shared" si="8"/>
        <v>74</v>
      </c>
      <c r="N77" s="14">
        <f t="shared" si="9"/>
        <v>67</v>
      </c>
      <c r="O77" s="14">
        <f t="shared" si="10"/>
        <v>0</v>
      </c>
      <c r="P77" s="14">
        <f t="shared" si="11"/>
        <v>0</v>
      </c>
      <c r="Q77" s="11">
        <f t="shared" si="12"/>
        <v>1417579.52</v>
      </c>
      <c r="R77">
        <f t="shared" si="13"/>
        <v>1.1517682241530597E-2</v>
      </c>
      <c r="S77" s="14">
        <f t="shared" si="14"/>
        <v>0.85230848587326424</v>
      </c>
    </row>
    <row r="78" spans="3:19" x14ac:dyDescent="0.25">
      <c r="C78" s="2">
        <f t="shared" si="15"/>
        <v>43</v>
      </c>
      <c r="D78" s="5">
        <v>19061.28</v>
      </c>
      <c r="E78" s="14">
        <f t="shared" si="0"/>
        <v>0</v>
      </c>
      <c r="F78" s="14">
        <f t="shared" si="1"/>
        <v>19061.28</v>
      </c>
      <c r="G78" s="14">
        <f t="shared" si="2"/>
        <v>19061.28</v>
      </c>
      <c r="H78" s="14">
        <f t="shared" si="3"/>
        <v>0</v>
      </c>
      <c r="I78" s="14">
        <f t="shared" si="4"/>
        <v>0</v>
      </c>
      <c r="J78" t="b">
        <f t="shared" si="5"/>
        <v>0</v>
      </c>
      <c r="K78" t="b">
        <f t="shared" si="6"/>
        <v>1</v>
      </c>
      <c r="L78" t="b">
        <f t="shared" si="7"/>
        <v>0</v>
      </c>
      <c r="M78" s="12">
        <f t="shared" si="8"/>
        <v>74</v>
      </c>
      <c r="N78" s="14">
        <f t="shared" si="9"/>
        <v>67</v>
      </c>
      <c r="O78" s="14">
        <f t="shared" si="10"/>
        <v>0</v>
      </c>
      <c r="P78" s="14">
        <f t="shared" si="11"/>
        <v>0</v>
      </c>
      <c r="Q78" s="11">
        <f t="shared" si="12"/>
        <v>1410534.72</v>
      </c>
      <c r="R78">
        <f t="shared" si="13"/>
        <v>1.1460443993721307E-2</v>
      </c>
      <c r="S78" s="14">
        <f t="shared" si="14"/>
        <v>0.8480728555353767</v>
      </c>
    </row>
    <row r="79" spans="3:19" x14ac:dyDescent="0.25">
      <c r="C79" s="2">
        <f t="shared" si="15"/>
        <v>44</v>
      </c>
      <c r="D79" s="5">
        <v>18963.84</v>
      </c>
      <c r="E79" s="14">
        <f t="shared" si="0"/>
        <v>0</v>
      </c>
      <c r="F79" s="14">
        <f t="shared" si="1"/>
        <v>18963.84</v>
      </c>
      <c r="G79" s="14">
        <f t="shared" si="2"/>
        <v>18963.84</v>
      </c>
      <c r="H79" s="14">
        <f t="shared" si="3"/>
        <v>0</v>
      </c>
      <c r="I79" s="14">
        <f t="shared" si="4"/>
        <v>0</v>
      </c>
      <c r="J79" t="b">
        <f t="shared" si="5"/>
        <v>0</v>
      </c>
      <c r="K79" t="b">
        <f t="shared" si="6"/>
        <v>1</v>
      </c>
      <c r="L79" t="b">
        <f t="shared" si="7"/>
        <v>0</v>
      </c>
      <c r="M79" s="12">
        <f t="shared" si="8"/>
        <v>74</v>
      </c>
      <c r="N79" s="14">
        <f t="shared" si="9"/>
        <v>67</v>
      </c>
      <c r="O79" s="14">
        <f t="shared" si="10"/>
        <v>0</v>
      </c>
      <c r="P79" s="14">
        <f t="shared" si="11"/>
        <v>0</v>
      </c>
      <c r="Q79" s="11">
        <f t="shared" si="12"/>
        <v>1403324.16</v>
      </c>
      <c r="R79">
        <f t="shared" si="13"/>
        <v>1.1401858963610623E-2</v>
      </c>
      <c r="S79" s="14">
        <f t="shared" si="14"/>
        <v>0.84373756330718608</v>
      </c>
    </row>
    <row r="80" spans="3:19" x14ac:dyDescent="0.25">
      <c r="C80" s="2">
        <f t="shared" si="15"/>
        <v>45</v>
      </c>
      <c r="D80" s="5">
        <v>18863.04</v>
      </c>
      <c r="E80" s="14">
        <f t="shared" si="0"/>
        <v>0</v>
      </c>
      <c r="F80" s="14">
        <f t="shared" si="1"/>
        <v>18863.04</v>
      </c>
      <c r="G80" s="14">
        <f t="shared" si="2"/>
        <v>18863.04</v>
      </c>
      <c r="H80" s="14">
        <f t="shared" si="3"/>
        <v>0</v>
      </c>
      <c r="I80" s="14">
        <f t="shared" si="4"/>
        <v>0</v>
      </c>
      <c r="J80" t="b">
        <f t="shared" si="5"/>
        <v>0</v>
      </c>
      <c r="K80" t="b">
        <f t="shared" si="6"/>
        <v>1</v>
      </c>
      <c r="L80" t="b">
        <f t="shared" si="7"/>
        <v>0</v>
      </c>
      <c r="M80" s="12">
        <f t="shared" si="8"/>
        <v>74</v>
      </c>
      <c r="N80" s="14">
        <f t="shared" si="9"/>
        <v>67</v>
      </c>
      <c r="O80" s="14">
        <f t="shared" si="10"/>
        <v>0</v>
      </c>
      <c r="P80" s="14">
        <f t="shared" si="11"/>
        <v>0</v>
      </c>
      <c r="Q80" s="11">
        <f t="shared" si="12"/>
        <v>1395864.96</v>
      </c>
      <c r="R80">
        <f t="shared" si="13"/>
        <v>1.1341253760047845E-2</v>
      </c>
      <c r="S80" s="14">
        <f t="shared" si="14"/>
        <v>0.8392527782435405</v>
      </c>
    </row>
    <row r="81" spans="3:19" x14ac:dyDescent="0.25">
      <c r="C81" s="2">
        <f t="shared" si="15"/>
        <v>46</v>
      </c>
      <c r="D81" s="5">
        <v>18735.919999999998</v>
      </c>
      <c r="E81" s="14">
        <f t="shared" si="0"/>
        <v>0</v>
      </c>
      <c r="F81" s="14">
        <f t="shared" si="1"/>
        <v>18735.919999999998</v>
      </c>
      <c r="G81" s="14">
        <f t="shared" si="2"/>
        <v>18735.919999999998</v>
      </c>
      <c r="H81" s="14">
        <f t="shared" si="3"/>
        <v>0</v>
      </c>
      <c r="I81" s="14">
        <f t="shared" si="4"/>
        <v>0</v>
      </c>
      <c r="J81" t="b">
        <f t="shared" si="5"/>
        <v>0</v>
      </c>
      <c r="K81" t="b">
        <f t="shared" si="6"/>
        <v>1</v>
      </c>
      <c r="L81" t="b">
        <f t="shared" si="7"/>
        <v>0</v>
      </c>
      <c r="M81" s="12">
        <f t="shared" si="8"/>
        <v>74</v>
      </c>
      <c r="N81" s="14">
        <f t="shared" si="9"/>
        <v>67</v>
      </c>
      <c r="O81" s="14">
        <f t="shared" si="10"/>
        <v>0</v>
      </c>
      <c r="P81" s="14">
        <f t="shared" si="11"/>
        <v>0</v>
      </c>
      <c r="Q81" s="11">
        <f t="shared" si="12"/>
        <v>1386458.0799999998</v>
      </c>
      <c r="R81">
        <f t="shared" si="13"/>
        <v>1.1264823864443673E-2</v>
      </c>
      <c r="S81" s="14">
        <f t="shared" si="14"/>
        <v>0.83359696596883182</v>
      </c>
    </row>
    <row r="82" spans="3:19" x14ac:dyDescent="0.25">
      <c r="C82" s="2">
        <f t="shared" si="15"/>
        <v>47</v>
      </c>
      <c r="D82" s="5">
        <v>18631.759999999998</v>
      </c>
      <c r="E82" s="14">
        <f t="shared" si="0"/>
        <v>0</v>
      </c>
      <c r="F82" s="14">
        <f t="shared" si="1"/>
        <v>18631.759999999998</v>
      </c>
      <c r="G82" s="14">
        <f t="shared" si="2"/>
        <v>18631.759999999998</v>
      </c>
      <c r="H82" s="14">
        <f t="shared" si="3"/>
        <v>0</v>
      </c>
      <c r="I82" s="14">
        <f t="shared" si="4"/>
        <v>0</v>
      </c>
      <c r="J82" t="b">
        <f t="shared" si="5"/>
        <v>0</v>
      </c>
      <c r="K82" t="b">
        <f t="shared" si="6"/>
        <v>1</v>
      </c>
      <c r="L82" t="b">
        <f t="shared" si="7"/>
        <v>0</v>
      </c>
      <c r="M82" s="12">
        <f t="shared" si="8"/>
        <v>74</v>
      </c>
      <c r="N82" s="14">
        <f t="shared" si="9"/>
        <v>67</v>
      </c>
      <c r="O82" s="14">
        <f t="shared" si="10"/>
        <v>0</v>
      </c>
      <c r="P82" s="14">
        <f t="shared" si="11"/>
        <v>0</v>
      </c>
      <c r="Q82" s="11">
        <f t="shared" si="12"/>
        <v>1378750.24</v>
      </c>
      <c r="R82">
        <f t="shared" si="13"/>
        <v>1.1202198487428802E-2</v>
      </c>
      <c r="S82" s="14">
        <f t="shared" si="14"/>
        <v>0.82896268806973139</v>
      </c>
    </row>
    <row r="83" spans="3:19" x14ac:dyDescent="0.25">
      <c r="C83" s="2">
        <f t="shared" si="15"/>
        <v>48</v>
      </c>
      <c r="D83" s="5">
        <v>18516.96</v>
      </c>
      <c r="E83" s="14">
        <f t="shared" si="0"/>
        <v>0</v>
      </c>
      <c r="F83" s="14">
        <f t="shared" si="1"/>
        <v>18516.96</v>
      </c>
      <c r="G83" s="14">
        <f t="shared" si="2"/>
        <v>18516.96</v>
      </c>
      <c r="H83" s="14">
        <f t="shared" si="3"/>
        <v>0</v>
      </c>
      <c r="I83" s="14">
        <f t="shared" si="4"/>
        <v>0</v>
      </c>
      <c r="J83" t="b">
        <f t="shared" si="5"/>
        <v>0</v>
      </c>
      <c r="K83" t="b">
        <f t="shared" si="6"/>
        <v>1</v>
      </c>
      <c r="L83" t="b">
        <f t="shared" si="7"/>
        <v>0</v>
      </c>
      <c r="M83" s="12">
        <f t="shared" si="8"/>
        <v>74</v>
      </c>
      <c r="N83" s="14">
        <f t="shared" si="9"/>
        <v>67</v>
      </c>
      <c r="O83" s="14">
        <f t="shared" si="10"/>
        <v>0</v>
      </c>
      <c r="P83" s="14">
        <f t="shared" si="11"/>
        <v>0</v>
      </c>
      <c r="Q83" s="11">
        <f t="shared" si="12"/>
        <v>1370255.04</v>
      </c>
      <c r="R83">
        <f t="shared" si="13"/>
        <v>1.1133175894482306E-2</v>
      </c>
      <c r="S83" s="14">
        <f t="shared" si="14"/>
        <v>0.82385501619169066</v>
      </c>
    </row>
    <row r="84" spans="3:19" x14ac:dyDescent="0.25">
      <c r="C84" s="2">
        <f t="shared" si="15"/>
        <v>49</v>
      </c>
      <c r="D84" s="5">
        <v>18406.64</v>
      </c>
      <c r="E84" s="14">
        <f t="shared" si="0"/>
        <v>0</v>
      </c>
      <c r="F84" s="14">
        <f t="shared" si="1"/>
        <v>18406.64</v>
      </c>
      <c r="G84" s="14">
        <f t="shared" si="2"/>
        <v>18406.64</v>
      </c>
      <c r="H84" s="14">
        <f t="shared" si="3"/>
        <v>0</v>
      </c>
      <c r="I84" s="14">
        <f t="shared" si="4"/>
        <v>0</v>
      </c>
      <c r="J84" t="b">
        <f t="shared" si="5"/>
        <v>0</v>
      </c>
      <c r="K84" t="b">
        <f t="shared" si="6"/>
        <v>1</v>
      </c>
      <c r="L84" t="b">
        <f t="shared" si="7"/>
        <v>0</v>
      </c>
      <c r="M84" s="12">
        <f t="shared" si="8"/>
        <v>74</v>
      </c>
      <c r="N84" s="14">
        <f t="shared" si="9"/>
        <v>67</v>
      </c>
      <c r="O84" s="14">
        <f t="shared" si="10"/>
        <v>0</v>
      </c>
      <c r="P84" s="14">
        <f t="shared" si="11"/>
        <v>0</v>
      </c>
      <c r="Q84" s="11">
        <f t="shared" si="12"/>
        <v>1362091.3599999999</v>
      </c>
      <c r="R84">
        <f t="shared" si="13"/>
        <v>1.1066846866138598E-2</v>
      </c>
      <c r="S84" s="14">
        <f t="shared" si="14"/>
        <v>0.81894666809425631</v>
      </c>
    </row>
    <row r="85" spans="3:19" x14ac:dyDescent="0.25">
      <c r="C85" s="2">
        <f t="shared" si="15"/>
        <v>50</v>
      </c>
      <c r="D85" s="5">
        <v>18270</v>
      </c>
      <c r="E85" s="14">
        <f t="shared" si="0"/>
        <v>0</v>
      </c>
      <c r="F85" s="14">
        <f t="shared" si="1"/>
        <v>18270</v>
      </c>
      <c r="G85" s="14">
        <f t="shared" si="2"/>
        <v>18270</v>
      </c>
      <c r="H85" s="14">
        <f t="shared" si="3"/>
        <v>0</v>
      </c>
      <c r="I85" s="14">
        <f t="shared" si="4"/>
        <v>0</v>
      </c>
      <c r="J85" t="b">
        <f t="shared" si="5"/>
        <v>0</v>
      </c>
      <c r="K85" t="b">
        <f t="shared" si="6"/>
        <v>1</v>
      </c>
      <c r="L85" t="b">
        <f t="shared" si="7"/>
        <v>0</v>
      </c>
      <c r="M85" s="12">
        <f t="shared" si="8"/>
        <v>74</v>
      </c>
      <c r="N85" s="14">
        <f t="shared" si="9"/>
        <v>67</v>
      </c>
      <c r="O85" s="14">
        <f t="shared" si="10"/>
        <v>0</v>
      </c>
      <c r="P85" s="14">
        <f t="shared" si="11"/>
        <v>0</v>
      </c>
      <c r="Q85" s="11">
        <f t="shared" si="12"/>
        <v>1351980</v>
      </c>
      <c r="R85">
        <f t="shared" si="13"/>
        <v>1.09846931457535E-2</v>
      </c>
      <c r="S85" s="14">
        <f t="shared" si="14"/>
        <v>0.81286729278575898</v>
      </c>
    </row>
    <row r="86" spans="3:19" x14ac:dyDescent="0.25">
      <c r="C86" s="2">
        <f t="shared" si="15"/>
        <v>51</v>
      </c>
      <c r="D86" s="5">
        <v>18112.64</v>
      </c>
      <c r="E86" s="14">
        <f t="shared" si="0"/>
        <v>0</v>
      </c>
      <c r="F86" s="14">
        <f t="shared" si="1"/>
        <v>18112.64</v>
      </c>
      <c r="G86" s="14">
        <f t="shared" si="2"/>
        <v>18112.64</v>
      </c>
      <c r="H86" s="14">
        <f t="shared" si="3"/>
        <v>0</v>
      </c>
      <c r="I86" s="14">
        <f t="shared" si="4"/>
        <v>0</v>
      </c>
      <c r="J86" t="b">
        <f t="shared" si="5"/>
        <v>0</v>
      </c>
      <c r="K86" t="b">
        <f t="shared" si="6"/>
        <v>1</v>
      </c>
      <c r="L86" t="b">
        <f t="shared" si="7"/>
        <v>0</v>
      </c>
      <c r="M86" s="12">
        <f t="shared" si="8"/>
        <v>74</v>
      </c>
      <c r="N86" s="14">
        <f t="shared" si="9"/>
        <v>67</v>
      </c>
      <c r="O86" s="14">
        <f t="shared" si="10"/>
        <v>0</v>
      </c>
      <c r="P86" s="14">
        <f t="shared" si="11"/>
        <v>0</v>
      </c>
      <c r="Q86" s="11">
        <f t="shared" si="12"/>
        <v>1340335.3599999999</v>
      </c>
      <c r="R86">
        <f t="shared" si="13"/>
        <v>1.0890081689080497E-2</v>
      </c>
      <c r="S86" s="14">
        <f t="shared" si="14"/>
        <v>0.8058660449919568</v>
      </c>
    </row>
    <row r="87" spans="3:19" x14ac:dyDescent="0.25">
      <c r="C87" s="2">
        <f t="shared" si="15"/>
        <v>52</v>
      </c>
      <c r="D87" s="5">
        <v>17982.16</v>
      </c>
      <c r="E87" s="14">
        <f t="shared" si="0"/>
        <v>0</v>
      </c>
      <c r="F87" s="14">
        <f t="shared" si="1"/>
        <v>17982.16</v>
      </c>
      <c r="G87" s="14">
        <f t="shared" si="2"/>
        <v>17982.16</v>
      </c>
      <c r="H87" s="14">
        <f t="shared" si="3"/>
        <v>0</v>
      </c>
      <c r="I87" s="14">
        <f t="shared" si="4"/>
        <v>0</v>
      </c>
      <c r="J87" t="b">
        <f t="shared" si="5"/>
        <v>0</v>
      </c>
      <c r="K87" t="b">
        <f t="shared" si="6"/>
        <v>1</v>
      </c>
      <c r="L87" t="b">
        <f t="shared" si="7"/>
        <v>0</v>
      </c>
      <c r="M87" s="12">
        <f t="shared" si="8"/>
        <v>74</v>
      </c>
      <c r="N87" s="14">
        <f t="shared" si="9"/>
        <v>67</v>
      </c>
      <c r="O87" s="14">
        <f t="shared" si="10"/>
        <v>0</v>
      </c>
      <c r="P87" s="14">
        <f t="shared" si="11"/>
        <v>0</v>
      </c>
      <c r="Q87" s="11">
        <f t="shared" si="12"/>
        <v>1330679.8400000001</v>
      </c>
      <c r="R87">
        <f t="shared" si="13"/>
        <v>1.0811631620024234E-2</v>
      </c>
      <c r="S87" s="14">
        <f t="shared" si="14"/>
        <v>0.80006073988179327</v>
      </c>
    </row>
    <row r="88" spans="3:19" x14ac:dyDescent="0.25">
      <c r="C88" s="2">
        <f t="shared" si="15"/>
        <v>53</v>
      </c>
      <c r="D88" s="5">
        <v>17828.16</v>
      </c>
      <c r="E88" s="14">
        <f t="shared" si="0"/>
        <v>0</v>
      </c>
      <c r="F88" s="14">
        <f t="shared" si="1"/>
        <v>17828.16</v>
      </c>
      <c r="G88" s="14">
        <f t="shared" si="2"/>
        <v>17828.16</v>
      </c>
      <c r="H88" s="14">
        <f t="shared" si="3"/>
        <v>0</v>
      </c>
      <c r="I88" s="14">
        <f t="shared" si="4"/>
        <v>0</v>
      </c>
      <c r="J88" t="b">
        <f t="shared" si="5"/>
        <v>0</v>
      </c>
      <c r="K88" t="b">
        <f t="shared" si="6"/>
        <v>1</v>
      </c>
      <c r="L88" t="b">
        <f t="shared" si="7"/>
        <v>0</v>
      </c>
      <c r="M88" s="12">
        <f t="shared" si="8"/>
        <v>74</v>
      </c>
      <c r="N88" s="14">
        <f t="shared" si="9"/>
        <v>67</v>
      </c>
      <c r="O88" s="14">
        <f t="shared" si="10"/>
        <v>0</v>
      </c>
      <c r="P88" s="14">
        <f t="shared" si="11"/>
        <v>0</v>
      </c>
      <c r="Q88" s="11">
        <f t="shared" si="12"/>
        <v>1319283.8400000001</v>
      </c>
      <c r="R88">
        <f t="shared" si="13"/>
        <v>1.0719040336803324E-2</v>
      </c>
      <c r="S88" s="14">
        <f t="shared" si="14"/>
        <v>0.79320898492344594</v>
      </c>
    </row>
    <row r="89" spans="3:19" x14ac:dyDescent="0.25">
      <c r="C89" s="2">
        <f t="shared" si="15"/>
        <v>54</v>
      </c>
      <c r="D89" s="5">
        <v>17720.64</v>
      </c>
      <c r="E89" s="14">
        <f t="shared" si="0"/>
        <v>0</v>
      </c>
      <c r="F89" s="14">
        <f t="shared" si="1"/>
        <v>17720.64</v>
      </c>
      <c r="G89" s="14">
        <f t="shared" si="2"/>
        <v>17720.64</v>
      </c>
      <c r="H89" s="14">
        <f t="shared" si="3"/>
        <v>0</v>
      </c>
      <c r="I89" s="14">
        <f t="shared" si="4"/>
        <v>0</v>
      </c>
      <c r="J89" t="b">
        <f t="shared" si="5"/>
        <v>0</v>
      </c>
      <c r="K89" t="b">
        <f t="shared" si="6"/>
        <v>1</v>
      </c>
      <c r="L89" t="b">
        <f t="shared" si="7"/>
        <v>0</v>
      </c>
      <c r="M89" s="12">
        <f t="shared" si="8"/>
        <v>74</v>
      </c>
      <c r="N89" s="14">
        <f t="shared" si="9"/>
        <v>67</v>
      </c>
      <c r="O89" s="14">
        <f t="shared" si="10"/>
        <v>0</v>
      </c>
      <c r="P89" s="14">
        <f t="shared" si="11"/>
        <v>0</v>
      </c>
      <c r="Q89" s="11">
        <f t="shared" si="12"/>
        <v>1311327.3599999999</v>
      </c>
      <c r="R89">
        <f t="shared" si="13"/>
        <v>1.065439478633636E-2</v>
      </c>
      <c r="S89" s="14">
        <f t="shared" si="14"/>
        <v>0.78842521418889067</v>
      </c>
    </row>
    <row r="90" spans="3:19" x14ac:dyDescent="0.25">
      <c r="C90" s="2">
        <f t="shared" si="15"/>
        <v>55</v>
      </c>
      <c r="D90" s="5">
        <v>17588.48</v>
      </c>
      <c r="E90" s="14">
        <f t="shared" si="0"/>
        <v>0</v>
      </c>
      <c r="F90" s="14">
        <f t="shared" si="1"/>
        <v>17588.48</v>
      </c>
      <c r="G90" s="14">
        <f t="shared" si="2"/>
        <v>17588.48</v>
      </c>
      <c r="H90" s="14">
        <f t="shared" si="3"/>
        <v>0</v>
      </c>
      <c r="I90" s="14">
        <f t="shared" si="4"/>
        <v>0</v>
      </c>
      <c r="J90" t="b">
        <f t="shared" si="5"/>
        <v>0</v>
      </c>
      <c r="K90" t="b">
        <f t="shared" si="6"/>
        <v>1</v>
      </c>
      <c r="L90" t="b">
        <f t="shared" si="7"/>
        <v>0</v>
      </c>
      <c r="M90" s="12">
        <f t="shared" si="8"/>
        <v>74</v>
      </c>
      <c r="N90" s="14">
        <f t="shared" si="9"/>
        <v>67</v>
      </c>
      <c r="O90" s="14">
        <f t="shared" si="10"/>
        <v>0</v>
      </c>
      <c r="P90" s="14">
        <f t="shared" si="11"/>
        <v>0</v>
      </c>
      <c r="Q90" s="11">
        <f t="shared" si="12"/>
        <v>1301547.52</v>
      </c>
      <c r="R90">
        <f t="shared" si="13"/>
        <v>1.0574934630554051E-2</v>
      </c>
      <c r="S90" s="14">
        <f t="shared" si="14"/>
        <v>0.78254516266099983</v>
      </c>
    </row>
    <row r="91" spans="3:19" x14ac:dyDescent="0.25">
      <c r="C91" s="2">
        <f t="shared" si="15"/>
        <v>56</v>
      </c>
      <c r="D91" s="5">
        <v>17487.12</v>
      </c>
      <c r="E91" s="14">
        <f t="shared" si="0"/>
        <v>0</v>
      </c>
      <c r="F91" s="14">
        <f t="shared" si="1"/>
        <v>17487.12</v>
      </c>
      <c r="G91" s="14">
        <f t="shared" si="2"/>
        <v>17487.12</v>
      </c>
      <c r="H91" s="14">
        <f t="shared" si="3"/>
        <v>0</v>
      </c>
      <c r="I91" s="14">
        <f t="shared" si="4"/>
        <v>0</v>
      </c>
      <c r="J91" t="b">
        <f t="shared" si="5"/>
        <v>0</v>
      </c>
      <c r="K91" t="b">
        <f t="shared" si="6"/>
        <v>1</v>
      </c>
      <c r="L91" t="b">
        <f t="shared" si="7"/>
        <v>0</v>
      </c>
      <c r="M91" s="12">
        <f t="shared" si="8"/>
        <v>74</v>
      </c>
      <c r="N91" s="14">
        <f t="shared" si="9"/>
        <v>67</v>
      </c>
      <c r="O91" s="14">
        <f t="shared" si="10"/>
        <v>0</v>
      </c>
      <c r="P91" s="14">
        <f t="shared" si="11"/>
        <v>0</v>
      </c>
      <c r="Q91" s="11">
        <f t="shared" si="12"/>
        <v>1294046.8799999999</v>
      </c>
      <c r="R91">
        <f t="shared" si="13"/>
        <v>1.0513992731415924E-2</v>
      </c>
      <c r="S91" s="14">
        <f t="shared" si="14"/>
        <v>0.77803546212477837</v>
      </c>
    </row>
    <row r="92" spans="3:19" x14ac:dyDescent="0.25">
      <c r="C92" s="2">
        <f t="shared" si="15"/>
        <v>57</v>
      </c>
      <c r="D92" s="5">
        <v>17378.48</v>
      </c>
      <c r="E92" s="14">
        <f t="shared" si="0"/>
        <v>0</v>
      </c>
      <c r="F92" s="14">
        <f t="shared" si="1"/>
        <v>17378.48</v>
      </c>
      <c r="G92" s="14">
        <f t="shared" si="2"/>
        <v>17378.48</v>
      </c>
      <c r="H92" s="14">
        <f t="shared" si="3"/>
        <v>0</v>
      </c>
      <c r="I92" s="14">
        <f t="shared" si="4"/>
        <v>0</v>
      </c>
      <c r="J92" t="b">
        <f t="shared" si="5"/>
        <v>0</v>
      </c>
      <c r="K92" t="b">
        <f t="shared" si="6"/>
        <v>1</v>
      </c>
      <c r="L92" t="b">
        <f t="shared" si="7"/>
        <v>0</v>
      </c>
      <c r="M92" s="12">
        <f t="shared" si="8"/>
        <v>74</v>
      </c>
      <c r="N92" s="14">
        <f t="shared" si="9"/>
        <v>67</v>
      </c>
      <c r="O92" s="14">
        <f t="shared" si="10"/>
        <v>0</v>
      </c>
      <c r="P92" s="14">
        <f t="shared" si="11"/>
        <v>0</v>
      </c>
      <c r="Q92" s="11">
        <f t="shared" si="12"/>
        <v>1286007.52</v>
      </c>
      <c r="R92">
        <f t="shared" si="13"/>
        <v>1.0448673789798264E-2</v>
      </c>
      <c r="S92" s="14">
        <f t="shared" si="14"/>
        <v>0.77320186044507155</v>
      </c>
    </row>
    <row r="93" spans="3:19" x14ac:dyDescent="0.25">
      <c r="C93" s="2">
        <f t="shared" si="15"/>
        <v>58</v>
      </c>
      <c r="D93" s="5">
        <v>17260.88</v>
      </c>
      <c r="E93" s="14">
        <f t="shared" si="0"/>
        <v>0</v>
      </c>
      <c r="F93" s="14">
        <f t="shared" si="1"/>
        <v>17260.88</v>
      </c>
      <c r="G93" s="14">
        <f t="shared" si="2"/>
        <v>17260.88</v>
      </c>
      <c r="H93" s="14">
        <f t="shared" si="3"/>
        <v>0</v>
      </c>
      <c r="I93" s="14">
        <f t="shared" si="4"/>
        <v>0</v>
      </c>
      <c r="J93" t="b">
        <f t="shared" si="5"/>
        <v>0</v>
      </c>
      <c r="K93" t="b">
        <f t="shared" si="6"/>
        <v>1</v>
      </c>
      <c r="L93" t="b">
        <f t="shared" si="7"/>
        <v>0</v>
      </c>
      <c r="M93" s="12">
        <f t="shared" si="8"/>
        <v>74</v>
      </c>
      <c r="N93" s="14">
        <f t="shared" si="9"/>
        <v>67</v>
      </c>
      <c r="O93" s="14">
        <f t="shared" si="10"/>
        <v>0</v>
      </c>
      <c r="P93" s="14">
        <f t="shared" si="11"/>
        <v>0</v>
      </c>
      <c r="Q93" s="11">
        <f t="shared" si="12"/>
        <v>1277305.1200000001</v>
      </c>
      <c r="R93">
        <f t="shared" si="13"/>
        <v>1.0377967718975024E-2</v>
      </c>
      <c r="S93" s="14">
        <f t="shared" si="14"/>
        <v>0.76796961120415175</v>
      </c>
    </row>
    <row r="94" spans="3:19" x14ac:dyDescent="0.25">
      <c r="C94" s="2">
        <f t="shared" si="15"/>
        <v>59</v>
      </c>
      <c r="D94" s="5">
        <v>17150</v>
      </c>
      <c r="E94" s="14">
        <f t="shared" si="0"/>
        <v>0</v>
      </c>
      <c r="F94" s="14">
        <f t="shared" si="1"/>
        <v>17150</v>
      </c>
      <c r="G94" s="14">
        <f t="shared" si="2"/>
        <v>17150</v>
      </c>
      <c r="H94" s="14">
        <f t="shared" si="3"/>
        <v>0</v>
      </c>
      <c r="I94" s="14">
        <f t="shared" si="4"/>
        <v>0</v>
      </c>
      <c r="J94" t="b">
        <f t="shared" si="5"/>
        <v>0</v>
      </c>
      <c r="K94" t="b">
        <f t="shared" si="6"/>
        <v>1</v>
      </c>
      <c r="L94" t="b">
        <f t="shared" si="7"/>
        <v>0</v>
      </c>
      <c r="M94" s="12">
        <f t="shared" si="8"/>
        <v>74</v>
      </c>
      <c r="N94" s="14">
        <f t="shared" si="9"/>
        <v>67</v>
      </c>
      <c r="O94" s="14">
        <f t="shared" si="10"/>
        <v>0</v>
      </c>
      <c r="P94" s="14">
        <f t="shared" si="11"/>
        <v>0</v>
      </c>
      <c r="Q94" s="11">
        <f t="shared" si="12"/>
        <v>1269100</v>
      </c>
      <c r="R94">
        <f t="shared" si="13"/>
        <v>1.0311301995055968E-2</v>
      </c>
      <c r="S94" s="14">
        <f t="shared" si="14"/>
        <v>0.76303634763414163</v>
      </c>
    </row>
    <row r="95" spans="3:19" x14ac:dyDescent="0.25">
      <c r="C95" s="2">
        <f t="shared" si="15"/>
        <v>60</v>
      </c>
      <c r="D95" s="5">
        <v>17056.48</v>
      </c>
      <c r="E95" s="14">
        <f t="shared" si="0"/>
        <v>0</v>
      </c>
      <c r="F95" s="14">
        <f t="shared" si="1"/>
        <v>17056.48</v>
      </c>
      <c r="G95" s="14">
        <f t="shared" si="2"/>
        <v>17056.48</v>
      </c>
      <c r="H95" s="14">
        <f t="shared" si="3"/>
        <v>0</v>
      </c>
      <c r="I95" s="14">
        <f t="shared" si="4"/>
        <v>0</v>
      </c>
      <c r="J95" t="b">
        <f t="shared" si="5"/>
        <v>0</v>
      </c>
      <c r="K95" t="b">
        <f t="shared" si="6"/>
        <v>1</v>
      </c>
      <c r="L95" t="b">
        <f t="shared" si="7"/>
        <v>0</v>
      </c>
      <c r="M95" s="12">
        <f t="shared" si="8"/>
        <v>74</v>
      </c>
      <c r="N95" s="14">
        <f t="shared" si="9"/>
        <v>67</v>
      </c>
      <c r="O95" s="14">
        <f t="shared" si="10"/>
        <v>0</v>
      </c>
      <c r="P95" s="14">
        <f t="shared" si="11"/>
        <v>0</v>
      </c>
      <c r="Q95" s="11">
        <f t="shared" si="12"/>
        <v>1262179.52</v>
      </c>
      <c r="R95">
        <f t="shared" si="13"/>
        <v>1.0255073833972724E-2</v>
      </c>
      <c r="S95" s="14">
        <f t="shared" si="14"/>
        <v>0.75887546371398162</v>
      </c>
    </row>
    <row r="96" spans="3:19" x14ac:dyDescent="0.25">
      <c r="C96" s="2">
        <f t="shared" si="15"/>
        <v>61</v>
      </c>
      <c r="D96" s="5">
        <v>16944.48</v>
      </c>
      <c r="E96" s="14">
        <f t="shared" si="0"/>
        <v>0</v>
      </c>
      <c r="F96" s="14">
        <f t="shared" si="1"/>
        <v>16944.48</v>
      </c>
      <c r="G96" s="14">
        <f t="shared" si="2"/>
        <v>16944.48</v>
      </c>
      <c r="H96" s="14">
        <f t="shared" si="3"/>
        <v>0</v>
      </c>
      <c r="I96" s="14">
        <f t="shared" si="4"/>
        <v>0</v>
      </c>
      <c r="J96" t="b">
        <f t="shared" si="5"/>
        <v>0</v>
      </c>
      <c r="K96" t="b">
        <f t="shared" si="6"/>
        <v>1</v>
      </c>
      <c r="L96" t="b">
        <f t="shared" si="7"/>
        <v>0</v>
      </c>
      <c r="M96" s="12">
        <f t="shared" si="8"/>
        <v>74</v>
      </c>
      <c r="N96" s="14">
        <f t="shared" si="9"/>
        <v>67</v>
      </c>
      <c r="O96" s="14">
        <f t="shared" si="10"/>
        <v>0</v>
      </c>
      <c r="P96" s="14">
        <f t="shared" si="11"/>
        <v>0</v>
      </c>
      <c r="Q96" s="11">
        <f t="shared" si="12"/>
        <v>1253891.52</v>
      </c>
      <c r="R96">
        <f t="shared" si="13"/>
        <v>1.0187734718902971E-2</v>
      </c>
      <c r="S96" s="14">
        <f t="shared" si="14"/>
        <v>0.75389236919881986</v>
      </c>
    </row>
    <row r="97" spans="3:19" x14ac:dyDescent="0.25">
      <c r="C97" s="2">
        <f t="shared" si="15"/>
        <v>62</v>
      </c>
      <c r="D97" s="5">
        <v>16830.240000000002</v>
      </c>
      <c r="E97" s="14">
        <f t="shared" si="0"/>
        <v>0</v>
      </c>
      <c r="F97" s="14">
        <f t="shared" si="1"/>
        <v>16830.240000000002</v>
      </c>
      <c r="G97" s="14">
        <f t="shared" si="2"/>
        <v>16830.240000000002</v>
      </c>
      <c r="H97" s="14">
        <f t="shared" si="3"/>
        <v>0</v>
      </c>
      <c r="I97" s="14">
        <f t="shared" si="4"/>
        <v>0</v>
      </c>
      <c r="J97" t="b">
        <f t="shared" si="5"/>
        <v>0</v>
      </c>
      <c r="K97" t="b">
        <f t="shared" si="6"/>
        <v>1</v>
      </c>
      <c r="L97" t="b">
        <f t="shared" si="7"/>
        <v>0</v>
      </c>
      <c r="M97" s="12">
        <f t="shared" si="8"/>
        <v>74</v>
      </c>
      <c r="N97" s="14">
        <f t="shared" si="9"/>
        <v>67</v>
      </c>
      <c r="O97" s="14">
        <f t="shared" si="10"/>
        <v>0</v>
      </c>
      <c r="P97" s="14">
        <f t="shared" si="11"/>
        <v>0</v>
      </c>
      <c r="Q97" s="11">
        <f t="shared" si="12"/>
        <v>1245437.76</v>
      </c>
      <c r="R97">
        <f t="shared" si="13"/>
        <v>1.0119048821531824E-2</v>
      </c>
      <c r="S97" s="14">
        <f t="shared" si="14"/>
        <v>0.74880961279335501</v>
      </c>
    </row>
    <row r="98" spans="3:19" x14ac:dyDescent="0.25">
      <c r="C98" s="2">
        <f t="shared" si="15"/>
        <v>63</v>
      </c>
      <c r="D98" s="5">
        <v>16705.919999999998</v>
      </c>
      <c r="E98" s="14">
        <f t="shared" si="0"/>
        <v>0</v>
      </c>
      <c r="F98" s="14">
        <f t="shared" si="1"/>
        <v>16705.919999999998</v>
      </c>
      <c r="G98" s="14">
        <f t="shared" si="2"/>
        <v>16705.919999999998</v>
      </c>
      <c r="H98" s="14">
        <f t="shared" si="3"/>
        <v>0</v>
      </c>
      <c r="I98" s="14">
        <f t="shared" si="4"/>
        <v>0</v>
      </c>
      <c r="J98" t="b">
        <f t="shared" si="5"/>
        <v>0</v>
      </c>
      <c r="K98" t="b">
        <f t="shared" si="6"/>
        <v>1</v>
      </c>
      <c r="L98" t="b">
        <f t="shared" si="7"/>
        <v>0</v>
      </c>
      <c r="M98" s="12">
        <f t="shared" si="8"/>
        <v>74</v>
      </c>
      <c r="N98" s="14">
        <f t="shared" si="9"/>
        <v>67</v>
      </c>
      <c r="O98" s="14">
        <f t="shared" si="10"/>
        <v>0</v>
      </c>
      <c r="P98" s="14">
        <f t="shared" si="11"/>
        <v>0</v>
      </c>
      <c r="Q98" s="11">
        <f t="shared" si="12"/>
        <v>1236238.0799999998</v>
      </c>
      <c r="R98">
        <f t="shared" si="13"/>
        <v>1.0044302403804396E-2</v>
      </c>
      <c r="S98" s="14">
        <f t="shared" si="14"/>
        <v>0.74327837788152529</v>
      </c>
    </row>
    <row r="99" spans="3:19" x14ac:dyDescent="0.25">
      <c r="C99" s="2">
        <f t="shared" si="15"/>
        <v>64</v>
      </c>
      <c r="D99" s="5">
        <v>16592.8</v>
      </c>
      <c r="E99" s="14">
        <f t="shared" si="0"/>
        <v>0</v>
      </c>
      <c r="F99" s="14">
        <f t="shared" si="1"/>
        <v>16592.8</v>
      </c>
      <c r="G99" s="14">
        <f t="shared" si="2"/>
        <v>16592.8</v>
      </c>
      <c r="H99" s="14">
        <f t="shared" si="3"/>
        <v>0</v>
      </c>
      <c r="I99" s="14">
        <f t="shared" si="4"/>
        <v>0</v>
      </c>
      <c r="J99" t="b">
        <f t="shared" si="5"/>
        <v>0</v>
      </c>
      <c r="K99" t="b">
        <f t="shared" si="6"/>
        <v>1</v>
      </c>
      <c r="L99" t="b">
        <f t="shared" si="7"/>
        <v>0</v>
      </c>
      <c r="M99" s="12">
        <f t="shared" si="8"/>
        <v>74</v>
      </c>
      <c r="N99" s="14">
        <f t="shared" si="9"/>
        <v>67</v>
      </c>
      <c r="O99" s="14">
        <f t="shared" si="10"/>
        <v>0</v>
      </c>
      <c r="P99" s="14">
        <f t="shared" si="11"/>
        <v>0</v>
      </c>
      <c r="Q99" s="11">
        <f t="shared" si="12"/>
        <v>1227867.2</v>
      </c>
      <c r="R99">
        <f t="shared" si="13"/>
        <v>9.9762898975839457E-3</v>
      </c>
      <c r="S99" s="14">
        <f t="shared" si="14"/>
        <v>0.73824545242121198</v>
      </c>
    </row>
    <row r="100" spans="3:19" x14ac:dyDescent="0.25">
      <c r="C100" s="2">
        <f t="shared" si="15"/>
        <v>65</v>
      </c>
      <c r="D100" s="5">
        <v>16489.2</v>
      </c>
      <c r="E100" s="14">
        <f t="shared" si="0"/>
        <v>0</v>
      </c>
      <c r="F100" s="14">
        <f t="shared" si="1"/>
        <v>16489.2</v>
      </c>
      <c r="G100" s="14">
        <f t="shared" si="2"/>
        <v>16489.2</v>
      </c>
      <c r="H100" s="14">
        <f t="shared" si="3"/>
        <v>0</v>
      </c>
      <c r="I100" s="14">
        <f t="shared" si="4"/>
        <v>0</v>
      </c>
      <c r="J100" t="b">
        <f t="shared" si="5"/>
        <v>0</v>
      </c>
      <c r="K100" t="b">
        <f t="shared" si="6"/>
        <v>1</v>
      </c>
      <c r="L100" t="b">
        <f t="shared" si="7"/>
        <v>0</v>
      </c>
      <c r="M100" s="12">
        <f t="shared" si="8"/>
        <v>74</v>
      </c>
      <c r="N100" s="14">
        <f t="shared" si="9"/>
        <v>67</v>
      </c>
      <c r="O100" s="14">
        <f t="shared" si="10"/>
        <v>0</v>
      </c>
      <c r="P100" s="14">
        <f t="shared" si="11"/>
        <v>0</v>
      </c>
      <c r="Q100" s="11">
        <f t="shared" si="12"/>
        <v>1220200.8</v>
      </c>
      <c r="R100">
        <f t="shared" si="13"/>
        <v>9.914001216144424E-3</v>
      </c>
      <c r="S100" s="14">
        <f t="shared" si="14"/>
        <v>0.73363608999468732</v>
      </c>
    </row>
    <row r="101" spans="3:19" x14ac:dyDescent="0.25">
      <c r="C101" s="2">
        <f t="shared" si="15"/>
        <v>66</v>
      </c>
      <c r="D101" s="5">
        <v>16394.560000000001</v>
      </c>
      <c r="E101" s="14">
        <f t="shared" ref="E101:E123" si="16">MIN($E$34,D101)</f>
        <v>0</v>
      </c>
      <c r="F101" s="14">
        <f t="shared" ref="F101:F123" si="17">D101-E101</f>
        <v>16394.560000000001</v>
      </c>
      <c r="G101" s="14">
        <f t="shared" ref="G101:G123" si="18">MIN($G$34,F101)</f>
        <v>16394.560000000001</v>
      </c>
      <c r="H101" s="14">
        <f t="shared" ref="H101:H123" si="19">F101-G101</f>
        <v>0</v>
      </c>
      <c r="I101" s="14">
        <f t="shared" ref="I101:I123" si="20">MIN($I$34,H101)</f>
        <v>0</v>
      </c>
      <c r="J101" t="b">
        <f t="shared" ref="J101:J123" si="21">I101&gt;0</f>
        <v>0</v>
      </c>
      <c r="K101" t="b">
        <f t="shared" ref="K101:K123" si="22">AND(NOT(J101),G101&gt;0)</f>
        <v>1</v>
      </c>
      <c r="L101" t="b">
        <f t="shared" ref="L101:L123" si="23">J101=K101</f>
        <v>0</v>
      </c>
      <c r="M101" s="12">
        <f t="shared" ref="M101:M123" si="24">SUMPRODUCT(J101:L101*$J$35:$L$35)</f>
        <v>74</v>
      </c>
      <c r="N101" s="14">
        <f t="shared" ref="N101:N123" si="25">(M101-$N$35)</f>
        <v>67</v>
      </c>
      <c r="O101" s="14">
        <f t="shared" ref="O101:O123" si="26">MAX((M101-$O$35),0)</f>
        <v>0</v>
      </c>
      <c r="P101" s="14">
        <f t="shared" ref="P101:P123" si="27">MAX((M101-$P$35),0)</f>
        <v>0</v>
      </c>
      <c r="Q101" s="11">
        <f t="shared" ref="Q101:Q122" si="28">$N$35*E101+$O$35*G101+$P$35*I101</f>
        <v>1213197.4400000002</v>
      </c>
      <c r="R101">
        <f t="shared" ref="R101:R122" si="29">D101/$D$126</f>
        <v>9.8570996639104833E-3</v>
      </c>
      <c r="S101" s="14">
        <f t="shared" ref="S101:S122" si="30">R101*M101</f>
        <v>0.72942537512937577</v>
      </c>
    </row>
    <row r="102" spans="3:19" x14ac:dyDescent="0.25">
      <c r="C102" s="2">
        <f t="shared" ref="C102:C123" si="31">C101+1</f>
        <v>67</v>
      </c>
      <c r="D102" s="5">
        <v>16302.72</v>
      </c>
      <c r="E102" s="14">
        <f t="shared" si="16"/>
        <v>0</v>
      </c>
      <c r="F102" s="14">
        <f t="shared" si="17"/>
        <v>16302.72</v>
      </c>
      <c r="G102" s="14">
        <f t="shared" si="18"/>
        <v>16302.72</v>
      </c>
      <c r="H102" s="14">
        <f t="shared" si="19"/>
        <v>0</v>
      </c>
      <c r="I102" s="14">
        <f t="shared" si="20"/>
        <v>0</v>
      </c>
      <c r="J102" t="b">
        <f t="shared" si="21"/>
        <v>0</v>
      </c>
      <c r="K102" t="b">
        <f t="shared" si="22"/>
        <v>1</v>
      </c>
      <c r="L102" t="b">
        <f t="shared" si="23"/>
        <v>0</v>
      </c>
      <c r="M102" s="12">
        <f t="shared" si="24"/>
        <v>74</v>
      </c>
      <c r="N102" s="14">
        <f t="shared" si="25"/>
        <v>67</v>
      </c>
      <c r="O102" s="14">
        <f t="shared" si="26"/>
        <v>0</v>
      </c>
      <c r="P102" s="14">
        <f t="shared" si="27"/>
        <v>0</v>
      </c>
      <c r="Q102" s="11">
        <f t="shared" si="28"/>
        <v>1206401.28</v>
      </c>
      <c r="R102">
        <f t="shared" si="29"/>
        <v>9.8018815895532848E-3</v>
      </c>
      <c r="S102" s="14">
        <f t="shared" si="30"/>
        <v>0.72533923762694308</v>
      </c>
    </row>
    <row r="103" spans="3:19" x14ac:dyDescent="0.25">
      <c r="C103" s="2">
        <f t="shared" si="31"/>
        <v>68</v>
      </c>
      <c r="D103" s="5">
        <v>16185.68</v>
      </c>
      <c r="E103" s="14">
        <f t="shared" si="16"/>
        <v>0</v>
      </c>
      <c r="F103" s="14">
        <f t="shared" si="17"/>
        <v>16185.68</v>
      </c>
      <c r="G103" s="14">
        <f t="shared" si="18"/>
        <v>16185.68</v>
      </c>
      <c r="H103" s="14">
        <f t="shared" si="19"/>
        <v>0</v>
      </c>
      <c r="I103" s="14">
        <f t="shared" si="20"/>
        <v>0</v>
      </c>
      <c r="J103" t="b">
        <f t="shared" si="21"/>
        <v>0</v>
      </c>
      <c r="K103" t="b">
        <f t="shared" si="22"/>
        <v>1</v>
      </c>
      <c r="L103" t="b">
        <f t="shared" si="23"/>
        <v>0</v>
      </c>
      <c r="M103" s="12">
        <f t="shared" si="24"/>
        <v>74</v>
      </c>
      <c r="N103" s="14">
        <f t="shared" si="25"/>
        <v>67</v>
      </c>
      <c r="O103" s="14">
        <f t="shared" si="26"/>
        <v>0</v>
      </c>
      <c r="P103" s="14">
        <f t="shared" si="27"/>
        <v>0</v>
      </c>
      <c r="Q103" s="11">
        <f t="shared" si="28"/>
        <v>1197740.32</v>
      </c>
      <c r="R103">
        <f t="shared" si="29"/>
        <v>9.7315122143053923E-3</v>
      </c>
      <c r="S103" s="14">
        <f t="shared" si="30"/>
        <v>0.72013190385859904</v>
      </c>
    </row>
    <row r="104" spans="3:19" x14ac:dyDescent="0.25">
      <c r="C104" s="2">
        <f t="shared" si="31"/>
        <v>69</v>
      </c>
      <c r="D104" s="5">
        <v>16068.64</v>
      </c>
      <c r="E104" s="14">
        <f t="shared" si="16"/>
        <v>0</v>
      </c>
      <c r="F104" s="14">
        <f t="shared" si="17"/>
        <v>16068.64</v>
      </c>
      <c r="G104" s="14">
        <f t="shared" si="18"/>
        <v>16068.64</v>
      </c>
      <c r="H104" s="14">
        <f t="shared" si="19"/>
        <v>0</v>
      </c>
      <c r="I104" s="14">
        <f t="shared" si="20"/>
        <v>0</v>
      </c>
      <c r="J104" t="b">
        <f t="shared" si="21"/>
        <v>0</v>
      </c>
      <c r="K104" t="b">
        <f t="shared" si="22"/>
        <v>1</v>
      </c>
      <c r="L104" t="b">
        <f t="shared" si="23"/>
        <v>0</v>
      </c>
      <c r="M104" s="12">
        <f t="shared" si="24"/>
        <v>74</v>
      </c>
      <c r="N104" s="14">
        <f t="shared" si="25"/>
        <v>67</v>
      </c>
      <c r="O104" s="14">
        <f t="shared" si="26"/>
        <v>0</v>
      </c>
      <c r="P104" s="14">
        <f t="shared" si="27"/>
        <v>0</v>
      </c>
      <c r="Q104" s="11">
        <f t="shared" si="28"/>
        <v>1189079.3599999999</v>
      </c>
      <c r="R104">
        <f t="shared" si="29"/>
        <v>9.6611428390574999E-3</v>
      </c>
      <c r="S104" s="14">
        <f t="shared" si="30"/>
        <v>0.71492457009025501</v>
      </c>
    </row>
    <row r="105" spans="3:19" x14ac:dyDescent="0.25">
      <c r="C105" s="2">
        <f t="shared" si="31"/>
        <v>70</v>
      </c>
      <c r="D105" s="5">
        <v>15943.76</v>
      </c>
      <c r="E105" s="14">
        <f t="shared" si="16"/>
        <v>0</v>
      </c>
      <c r="F105" s="14">
        <f t="shared" si="17"/>
        <v>15943.76</v>
      </c>
      <c r="G105" s="14">
        <f t="shared" si="18"/>
        <v>15943.76</v>
      </c>
      <c r="H105" s="14">
        <f t="shared" si="19"/>
        <v>0</v>
      </c>
      <c r="I105" s="14">
        <f t="shared" si="20"/>
        <v>0</v>
      </c>
      <c r="J105" t="b">
        <f t="shared" si="21"/>
        <v>0</v>
      </c>
      <c r="K105" t="b">
        <f t="shared" si="22"/>
        <v>1</v>
      </c>
      <c r="L105" t="b">
        <f t="shared" si="23"/>
        <v>0</v>
      </c>
      <c r="M105" s="12">
        <f t="shared" si="24"/>
        <v>74</v>
      </c>
      <c r="N105" s="14">
        <f t="shared" si="25"/>
        <v>67</v>
      </c>
      <c r="O105" s="14">
        <f t="shared" si="26"/>
        <v>0</v>
      </c>
      <c r="P105" s="14">
        <f t="shared" si="27"/>
        <v>0</v>
      </c>
      <c r="Q105" s="11">
        <f t="shared" si="28"/>
        <v>1179838.24</v>
      </c>
      <c r="R105">
        <f t="shared" si="29"/>
        <v>9.5860597257547246E-3</v>
      </c>
      <c r="S105" s="14">
        <f t="shared" si="30"/>
        <v>0.70936841970584963</v>
      </c>
    </row>
    <row r="106" spans="3:19" x14ac:dyDescent="0.25">
      <c r="C106" s="2">
        <f t="shared" si="31"/>
        <v>71</v>
      </c>
      <c r="D106" s="5">
        <v>15827.84</v>
      </c>
      <c r="E106" s="14">
        <f t="shared" si="16"/>
        <v>0</v>
      </c>
      <c r="F106" s="14">
        <f t="shared" si="17"/>
        <v>15827.84</v>
      </c>
      <c r="G106" s="14">
        <f t="shared" si="18"/>
        <v>15827.84</v>
      </c>
      <c r="H106" s="14">
        <f t="shared" si="19"/>
        <v>0</v>
      </c>
      <c r="I106" s="14">
        <f t="shared" si="20"/>
        <v>0</v>
      </c>
      <c r="J106" t="b">
        <f t="shared" si="21"/>
        <v>0</v>
      </c>
      <c r="K106" t="b">
        <f t="shared" si="22"/>
        <v>1</v>
      </c>
      <c r="L106" t="b">
        <f t="shared" si="23"/>
        <v>0</v>
      </c>
      <c r="M106" s="12">
        <f t="shared" si="24"/>
        <v>74</v>
      </c>
      <c r="N106" s="14">
        <f t="shared" si="25"/>
        <v>67</v>
      </c>
      <c r="O106" s="14">
        <f t="shared" si="26"/>
        <v>0</v>
      </c>
      <c r="P106" s="14">
        <f t="shared" si="27"/>
        <v>0</v>
      </c>
      <c r="Q106" s="11">
        <f t="shared" si="28"/>
        <v>1171260.1599999999</v>
      </c>
      <c r="R106">
        <f t="shared" si="29"/>
        <v>9.5163637416575304E-3</v>
      </c>
      <c r="S106" s="14">
        <f t="shared" si="30"/>
        <v>0.70421091688265725</v>
      </c>
    </row>
    <row r="107" spans="3:19" x14ac:dyDescent="0.25">
      <c r="C107" s="2">
        <f t="shared" si="31"/>
        <v>72</v>
      </c>
      <c r="D107" s="5">
        <v>15713.6</v>
      </c>
      <c r="E107" s="14">
        <f t="shared" si="16"/>
        <v>0</v>
      </c>
      <c r="F107" s="14">
        <f t="shared" si="17"/>
        <v>15713.6</v>
      </c>
      <c r="G107" s="14">
        <f t="shared" si="18"/>
        <v>15713.6</v>
      </c>
      <c r="H107" s="14">
        <f t="shared" si="19"/>
        <v>0</v>
      </c>
      <c r="I107" s="14">
        <f t="shared" si="20"/>
        <v>0</v>
      </c>
      <c r="J107" t="b">
        <f t="shared" si="21"/>
        <v>0</v>
      </c>
      <c r="K107" t="b">
        <f t="shared" si="22"/>
        <v>1</v>
      </c>
      <c r="L107" t="b">
        <f t="shared" si="23"/>
        <v>0</v>
      </c>
      <c r="M107" s="12">
        <f t="shared" si="24"/>
        <v>74</v>
      </c>
      <c r="N107" s="14">
        <f t="shared" si="25"/>
        <v>67</v>
      </c>
      <c r="O107" s="14">
        <f t="shared" si="26"/>
        <v>0</v>
      </c>
      <c r="P107" s="14">
        <f t="shared" si="27"/>
        <v>0</v>
      </c>
      <c r="Q107" s="11">
        <f t="shared" si="28"/>
        <v>1162806.4000000001</v>
      </c>
      <c r="R107">
        <f t="shared" si="29"/>
        <v>9.4476778442863819E-3</v>
      </c>
      <c r="S107" s="14">
        <f t="shared" si="30"/>
        <v>0.69912816047719228</v>
      </c>
    </row>
    <row r="108" spans="3:19" x14ac:dyDescent="0.25">
      <c r="C108" s="2">
        <f t="shared" si="31"/>
        <v>73</v>
      </c>
      <c r="D108" s="5">
        <v>15608.88</v>
      </c>
      <c r="E108" s="14">
        <f t="shared" si="16"/>
        <v>0</v>
      </c>
      <c r="F108" s="14">
        <f t="shared" si="17"/>
        <v>15608.88</v>
      </c>
      <c r="G108" s="14">
        <f t="shared" si="18"/>
        <v>15608.88</v>
      </c>
      <c r="H108" s="14">
        <f t="shared" si="19"/>
        <v>0</v>
      </c>
      <c r="I108" s="14">
        <f t="shared" si="20"/>
        <v>0</v>
      </c>
      <c r="J108" t="b">
        <f t="shared" si="21"/>
        <v>0</v>
      </c>
      <c r="K108" t="b">
        <f t="shared" si="22"/>
        <v>1</v>
      </c>
      <c r="L108" t="b">
        <f t="shared" si="23"/>
        <v>0</v>
      </c>
      <c r="M108" s="12">
        <f t="shared" si="24"/>
        <v>74</v>
      </c>
      <c r="N108" s="14">
        <f t="shared" si="25"/>
        <v>67</v>
      </c>
      <c r="O108" s="14">
        <f t="shared" si="26"/>
        <v>0</v>
      </c>
      <c r="P108" s="14">
        <f t="shared" si="27"/>
        <v>0</v>
      </c>
      <c r="Q108" s="11">
        <f t="shared" si="28"/>
        <v>1155057.1199999999</v>
      </c>
      <c r="R108">
        <f t="shared" si="29"/>
        <v>9.3847157716961619E-3</v>
      </c>
      <c r="S108" s="14">
        <f t="shared" si="30"/>
        <v>0.69446896710551598</v>
      </c>
    </row>
    <row r="109" spans="3:19" x14ac:dyDescent="0.25">
      <c r="C109" s="2">
        <f t="shared" si="31"/>
        <v>74</v>
      </c>
      <c r="D109" s="5">
        <v>15489.04</v>
      </c>
      <c r="E109" s="14">
        <f t="shared" si="16"/>
        <v>0</v>
      </c>
      <c r="F109" s="14">
        <f t="shared" si="17"/>
        <v>15489.04</v>
      </c>
      <c r="G109" s="14">
        <f t="shared" si="18"/>
        <v>15489.04</v>
      </c>
      <c r="H109" s="14">
        <f t="shared" si="19"/>
        <v>0</v>
      </c>
      <c r="I109" s="14">
        <f t="shared" si="20"/>
        <v>0</v>
      </c>
      <c r="J109" t="b">
        <f t="shared" si="21"/>
        <v>0</v>
      </c>
      <c r="K109" t="b">
        <f t="shared" si="22"/>
        <v>1</v>
      </c>
      <c r="L109" t="b">
        <f t="shared" si="23"/>
        <v>0</v>
      </c>
      <c r="M109" s="12">
        <f t="shared" si="24"/>
        <v>74</v>
      </c>
      <c r="N109" s="14">
        <f t="shared" si="25"/>
        <v>67</v>
      </c>
      <c r="O109" s="14">
        <f t="shared" si="26"/>
        <v>0</v>
      </c>
      <c r="P109" s="14">
        <f t="shared" si="27"/>
        <v>0</v>
      </c>
      <c r="Q109" s="11">
        <f t="shared" si="28"/>
        <v>1146188.96</v>
      </c>
      <c r="R109">
        <f t="shared" si="29"/>
        <v>9.3126629185715272E-3</v>
      </c>
      <c r="S109" s="14">
        <f t="shared" si="30"/>
        <v>0.68913705597429298</v>
      </c>
    </row>
    <row r="110" spans="3:19" x14ac:dyDescent="0.25">
      <c r="C110" s="2">
        <f t="shared" si="31"/>
        <v>75</v>
      </c>
      <c r="D110" s="5">
        <v>15380.4</v>
      </c>
      <c r="E110" s="14">
        <f t="shared" si="16"/>
        <v>0</v>
      </c>
      <c r="F110" s="14">
        <f t="shared" si="17"/>
        <v>15380.4</v>
      </c>
      <c r="G110" s="14">
        <f t="shared" si="18"/>
        <v>15380.4</v>
      </c>
      <c r="H110" s="14">
        <f t="shared" si="19"/>
        <v>0</v>
      </c>
      <c r="I110" s="14">
        <f t="shared" si="20"/>
        <v>0</v>
      </c>
      <c r="J110" t="b">
        <f t="shared" si="21"/>
        <v>0</v>
      </c>
      <c r="K110" t="b">
        <f t="shared" si="22"/>
        <v>1</v>
      </c>
      <c r="L110" t="b">
        <f t="shared" si="23"/>
        <v>0</v>
      </c>
      <c r="M110" s="12">
        <f t="shared" si="24"/>
        <v>74</v>
      </c>
      <c r="N110" s="14">
        <f t="shared" si="25"/>
        <v>67</v>
      </c>
      <c r="O110" s="14">
        <f t="shared" si="26"/>
        <v>0</v>
      </c>
      <c r="P110" s="14">
        <f t="shared" si="27"/>
        <v>0</v>
      </c>
      <c r="Q110" s="11">
        <f t="shared" si="28"/>
        <v>1138149.5999999999</v>
      </c>
      <c r="R110">
        <f t="shared" si="29"/>
        <v>9.2473439769538666E-3</v>
      </c>
      <c r="S110" s="14">
        <f t="shared" si="30"/>
        <v>0.68430345429458617</v>
      </c>
    </row>
    <row r="111" spans="3:19" x14ac:dyDescent="0.25">
      <c r="C111" s="2">
        <f t="shared" si="31"/>
        <v>76</v>
      </c>
      <c r="D111" s="5">
        <v>15249.36</v>
      </c>
      <c r="E111" s="14">
        <f t="shared" si="16"/>
        <v>0</v>
      </c>
      <c r="F111" s="14">
        <f t="shared" si="17"/>
        <v>15249.36</v>
      </c>
      <c r="G111" s="14">
        <f t="shared" si="18"/>
        <v>15249.36</v>
      </c>
      <c r="H111" s="14">
        <f t="shared" si="19"/>
        <v>0</v>
      </c>
      <c r="I111" s="14">
        <f t="shared" si="20"/>
        <v>0</v>
      </c>
      <c r="J111" t="b">
        <f t="shared" si="21"/>
        <v>0</v>
      </c>
      <c r="K111" t="b">
        <f t="shared" si="22"/>
        <v>1</v>
      </c>
      <c r="L111" t="b">
        <f t="shared" si="23"/>
        <v>0</v>
      </c>
      <c r="M111" s="12">
        <f t="shared" si="24"/>
        <v>74</v>
      </c>
      <c r="N111" s="14">
        <f t="shared" si="25"/>
        <v>67</v>
      </c>
      <c r="O111" s="14">
        <f t="shared" si="26"/>
        <v>0</v>
      </c>
      <c r="P111" s="14">
        <f t="shared" si="27"/>
        <v>0</v>
      </c>
      <c r="Q111" s="11">
        <f t="shared" si="28"/>
        <v>1128452.6400000001</v>
      </c>
      <c r="R111">
        <f t="shared" si="29"/>
        <v>9.1685572123222561E-3</v>
      </c>
      <c r="S111" s="14">
        <f t="shared" si="30"/>
        <v>0.67847323371184698</v>
      </c>
    </row>
    <row r="112" spans="3:19" x14ac:dyDescent="0.25">
      <c r="C112" s="2">
        <f t="shared" si="31"/>
        <v>77</v>
      </c>
      <c r="D112" s="5">
        <v>15135.12</v>
      </c>
      <c r="E112" s="14">
        <f t="shared" si="16"/>
        <v>0</v>
      </c>
      <c r="F112" s="14">
        <f t="shared" si="17"/>
        <v>15135.12</v>
      </c>
      <c r="G112" s="14">
        <f t="shared" si="18"/>
        <v>15135.12</v>
      </c>
      <c r="H112" s="14">
        <f t="shared" si="19"/>
        <v>0</v>
      </c>
      <c r="I112" s="14">
        <f t="shared" si="20"/>
        <v>0</v>
      </c>
      <c r="J112" t="b">
        <f t="shared" si="21"/>
        <v>0</v>
      </c>
      <c r="K112" t="b">
        <f t="shared" si="22"/>
        <v>1</v>
      </c>
      <c r="L112" t="b">
        <f t="shared" si="23"/>
        <v>0</v>
      </c>
      <c r="M112" s="12">
        <f t="shared" si="24"/>
        <v>74</v>
      </c>
      <c r="N112" s="14">
        <f t="shared" si="25"/>
        <v>67</v>
      </c>
      <c r="O112" s="14">
        <f t="shared" si="26"/>
        <v>0</v>
      </c>
      <c r="P112" s="14">
        <f t="shared" si="27"/>
        <v>0</v>
      </c>
      <c r="Q112" s="11">
        <f t="shared" si="28"/>
        <v>1119998.8800000001</v>
      </c>
      <c r="R112">
        <f t="shared" si="29"/>
        <v>9.0998713149511076E-3</v>
      </c>
      <c r="S112" s="14">
        <f t="shared" si="30"/>
        <v>0.67339047730638191</v>
      </c>
    </row>
    <row r="113" spans="3:19" x14ac:dyDescent="0.25">
      <c r="C113" s="2">
        <f t="shared" si="31"/>
        <v>78</v>
      </c>
      <c r="D113" s="5">
        <v>15024.8</v>
      </c>
      <c r="E113" s="14">
        <f t="shared" si="16"/>
        <v>0</v>
      </c>
      <c r="F113" s="14">
        <f t="shared" si="17"/>
        <v>15024.8</v>
      </c>
      <c r="G113" s="14">
        <f t="shared" si="18"/>
        <v>15024.8</v>
      </c>
      <c r="H113" s="14">
        <f t="shared" si="19"/>
        <v>0</v>
      </c>
      <c r="I113" s="14">
        <f t="shared" si="20"/>
        <v>0</v>
      </c>
      <c r="J113" t="b">
        <f t="shared" si="21"/>
        <v>0</v>
      </c>
      <c r="K113" t="b">
        <f t="shared" si="22"/>
        <v>1</v>
      </c>
      <c r="L113" t="b">
        <f t="shared" si="23"/>
        <v>0</v>
      </c>
      <c r="M113" s="12">
        <f t="shared" si="24"/>
        <v>74</v>
      </c>
      <c r="N113" s="14">
        <f t="shared" si="25"/>
        <v>67</v>
      </c>
      <c r="O113" s="14">
        <f t="shared" si="26"/>
        <v>0</v>
      </c>
      <c r="P113" s="14">
        <f t="shared" si="27"/>
        <v>0</v>
      </c>
      <c r="Q113" s="11">
        <f t="shared" si="28"/>
        <v>1111835.2</v>
      </c>
      <c r="R113">
        <f t="shared" si="29"/>
        <v>9.0335422866073996E-3</v>
      </c>
      <c r="S113" s="14">
        <f t="shared" si="30"/>
        <v>0.66848212920894756</v>
      </c>
    </row>
    <row r="114" spans="3:19" x14ac:dyDescent="0.25">
      <c r="C114" s="2">
        <f t="shared" si="31"/>
        <v>79</v>
      </c>
      <c r="D114" s="5">
        <v>14894.88</v>
      </c>
      <c r="E114" s="14">
        <f t="shared" si="16"/>
        <v>0</v>
      </c>
      <c r="F114" s="14">
        <f t="shared" si="17"/>
        <v>14894.88</v>
      </c>
      <c r="G114" s="14">
        <f t="shared" si="18"/>
        <v>14894.88</v>
      </c>
      <c r="H114" s="14">
        <f t="shared" si="19"/>
        <v>0</v>
      </c>
      <c r="I114" s="14">
        <f t="shared" si="20"/>
        <v>0</v>
      </c>
      <c r="J114" t="b">
        <f t="shared" si="21"/>
        <v>0</v>
      </c>
      <c r="K114" t="b">
        <f t="shared" si="22"/>
        <v>1</v>
      </c>
      <c r="L114" t="b">
        <f t="shared" si="23"/>
        <v>0</v>
      </c>
      <c r="M114" s="12">
        <f t="shared" si="24"/>
        <v>74</v>
      </c>
      <c r="N114" s="14">
        <f t="shared" si="25"/>
        <v>67</v>
      </c>
      <c r="O114" s="14">
        <f t="shared" si="26"/>
        <v>0</v>
      </c>
      <c r="P114" s="14">
        <f t="shared" si="27"/>
        <v>0</v>
      </c>
      <c r="Q114" s="11">
        <f t="shared" si="28"/>
        <v>1102221.1199999999</v>
      </c>
      <c r="R114">
        <f t="shared" si="29"/>
        <v>8.9554289131264855E-3</v>
      </c>
      <c r="S114" s="14">
        <f t="shared" si="30"/>
        <v>0.66270173957135992</v>
      </c>
    </row>
    <row r="115" spans="3:19" x14ac:dyDescent="0.25">
      <c r="C115" s="2">
        <f t="shared" si="31"/>
        <v>80</v>
      </c>
      <c r="D115" s="5">
        <v>14775.04</v>
      </c>
      <c r="E115" s="14">
        <f t="shared" si="16"/>
        <v>0</v>
      </c>
      <c r="F115" s="14">
        <f t="shared" si="17"/>
        <v>14775.04</v>
      </c>
      <c r="G115" s="14">
        <f t="shared" si="18"/>
        <v>14775.04</v>
      </c>
      <c r="H115" s="14">
        <f t="shared" si="19"/>
        <v>0</v>
      </c>
      <c r="I115" s="14">
        <f t="shared" si="20"/>
        <v>0</v>
      </c>
      <c r="J115" t="b">
        <f t="shared" si="21"/>
        <v>0</v>
      </c>
      <c r="K115" t="b">
        <f t="shared" si="22"/>
        <v>1</v>
      </c>
      <c r="L115" t="b">
        <f t="shared" si="23"/>
        <v>0</v>
      </c>
      <c r="M115" s="12">
        <f t="shared" si="24"/>
        <v>74</v>
      </c>
      <c r="N115" s="14">
        <f t="shared" si="25"/>
        <v>67</v>
      </c>
      <c r="O115" s="14">
        <f t="shared" si="26"/>
        <v>0</v>
      </c>
      <c r="P115" s="14">
        <f t="shared" si="27"/>
        <v>0</v>
      </c>
      <c r="Q115" s="11">
        <f t="shared" si="28"/>
        <v>1093352.96</v>
      </c>
      <c r="R115">
        <f t="shared" si="29"/>
        <v>8.8833760600018508E-3</v>
      </c>
      <c r="S115" s="14">
        <f t="shared" si="30"/>
        <v>0.65736982844013692</v>
      </c>
    </row>
    <row r="116" spans="3:19" x14ac:dyDescent="0.25">
      <c r="C116" s="2">
        <f t="shared" si="31"/>
        <v>81</v>
      </c>
      <c r="D116" s="5">
        <v>14671.44</v>
      </c>
      <c r="E116" s="14">
        <f t="shared" si="16"/>
        <v>0</v>
      </c>
      <c r="F116" s="14">
        <f t="shared" si="17"/>
        <v>14671.44</v>
      </c>
      <c r="G116" s="14">
        <f t="shared" si="18"/>
        <v>14671.44</v>
      </c>
      <c r="H116" s="14">
        <f t="shared" si="19"/>
        <v>0</v>
      </c>
      <c r="I116" s="14">
        <f t="shared" si="20"/>
        <v>0</v>
      </c>
      <c r="J116" t="b">
        <f t="shared" si="21"/>
        <v>0</v>
      </c>
      <c r="K116" t="b">
        <f t="shared" si="22"/>
        <v>1</v>
      </c>
      <c r="L116" t="b">
        <f t="shared" si="23"/>
        <v>0</v>
      </c>
      <c r="M116" s="12">
        <f t="shared" si="24"/>
        <v>74</v>
      </c>
      <c r="N116" s="14">
        <f t="shared" si="25"/>
        <v>67</v>
      </c>
      <c r="O116" s="14">
        <f t="shared" si="26"/>
        <v>0</v>
      </c>
      <c r="P116" s="14">
        <f t="shared" si="27"/>
        <v>0</v>
      </c>
      <c r="Q116" s="11">
        <f t="shared" si="28"/>
        <v>1085686.56</v>
      </c>
      <c r="R116">
        <f t="shared" si="29"/>
        <v>8.8210873785623291E-3</v>
      </c>
      <c r="S116" s="14">
        <f t="shared" si="30"/>
        <v>0.65276046601361237</v>
      </c>
    </row>
    <row r="117" spans="3:19" x14ac:dyDescent="0.25">
      <c r="C117" s="2">
        <f t="shared" si="31"/>
        <v>82</v>
      </c>
      <c r="D117" s="5">
        <v>14520.8</v>
      </c>
      <c r="E117" s="14">
        <f t="shared" si="16"/>
        <v>0</v>
      </c>
      <c r="F117" s="14">
        <f t="shared" si="17"/>
        <v>14520.8</v>
      </c>
      <c r="G117" s="14">
        <f t="shared" si="18"/>
        <v>14520.8</v>
      </c>
      <c r="H117" s="14">
        <f t="shared" si="19"/>
        <v>0</v>
      </c>
      <c r="I117" s="14">
        <f t="shared" si="20"/>
        <v>0</v>
      </c>
      <c r="J117" t="b">
        <f t="shared" si="21"/>
        <v>0</v>
      </c>
      <c r="K117" t="b">
        <f t="shared" si="22"/>
        <v>1</v>
      </c>
      <c r="L117" t="b">
        <f t="shared" si="23"/>
        <v>0</v>
      </c>
      <c r="M117" s="12">
        <f t="shared" si="24"/>
        <v>74</v>
      </c>
      <c r="N117" s="14">
        <f t="shared" si="25"/>
        <v>67</v>
      </c>
      <c r="O117" s="14">
        <f t="shared" si="26"/>
        <v>0</v>
      </c>
      <c r="P117" s="14">
        <f t="shared" si="27"/>
        <v>0</v>
      </c>
      <c r="Q117" s="11">
        <f t="shared" si="28"/>
        <v>1074539.2</v>
      </c>
      <c r="R117">
        <f t="shared" si="29"/>
        <v>8.7305162687935089E-3</v>
      </c>
      <c r="S117" s="14">
        <f t="shared" si="30"/>
        <v>0.64605820389071966</v>
      </c>
    </row>
    <row r="118" spans="3:19" x14ac:dyDescent="0.25">
      <c r="C118" s="2">
        <f t="shared" si="31"/>
        <v>83</v>
      </c>
      <c r="D118" s="5">
        <v>14362.88</v>
      </c>
      <c r="E118" s="14">
        <f t="shared" si="16"/>
        <v>0</v>
      </c>
      <c r="F118" s="14">
        <f t="shared" si="17"/>
        <v>14362.88</v>
      </c>
      <c r="G118" s="14">
        <f t="shared" si="18"/>
        <v>14362.88</v>
      </c>
      <c r="H118" s="14">
        <f t="shared" si="19"/>
        <v>0</v>
      </c>
      <c r="I118" s="14">
        <f t="shared" si="20"/>
        <v>0</v>
      </c>
      <c r="J118" t="b">
        <f t="shared" si="21"/>
        <v>0</v>
      </c>
      <c r="K118" t="b">
        <f t="shared" si="22"/>
        <v>1</v>
      </c>
      <c r="L118" t="b">
        <f t="shared" si="23"/>
        <v>0</v>
      </c>
      <c r="M118" s="12">
        <f t="shared" si="24"/>
        <v>74</v>
      </c>
      <c r="N118" s="14">
        <f t="shared" si="25"/>
        <v>67</v>
      </c>
      <c r="O118" s="14">
        <f t="shared" si="26"/>
        <v>0</v>
      </c>
      <c r="P118" s="14">
        <f t="shared" si="27"/>
        <v>0</v>
      </c>
      <c r="Q118" s="11">
        <f t="shared" si="28"/>
        <v>1062853.1199999999</v>
      </c>
      <c r="R118">
        <f t="shared" si="29"/>
        <v>8.6355681165451569E-3</v>
      </c>
      <c r="S118" s="14">
        <f t="shared" si="30"/>
        <v>0.6390320406243416</v>
      </c>
    </row>
    <row r="119" spans="3:19" x14ac:dyDescent="0.25">
      <c r="C119" s="2">
        <f t="shared" si="31"/>
        <v>84</v>
      </c>
      <c r="D119" s="5">
        <v>14234.08</v>
      </c>
      <c r="E119" s="14">
        <f t="shared" si="16"/>
        <v>0</v>
      </c>
      <c r="F119" s="14">
        <f t="shared" si="17"/>
        <v>14234.08</v>
      </c>
      <c r="G119" s="14">
        <f t="shared" si="18"/>
        <v>14234.08</v>
      </c>
      <c r="H119" s="14">
        <f t="shared" si="19"/>
        <v>0</v>
      </c>
      <c r="I119" s="14">
        <f t="shared" si="20"/>
        <v>0</v>
      </c>
      <c r="J119" t="b">
        <f t="shared" si="21"/>
        <v>0</v>
      </c>
      <c r="K119" t="b">
        <f t="shared" si="22"/>
        <v>1</v>
      </c>
      <c r="L119" t="b">
        <f t="shared" si="23"/>
        <v>0</v>
      </c>
      <c r="M119" s="12">
        <f t="shared" si="24"/>
        <v>74</v>
      </c>
      <c r="N119" s="14">
        <f t="shared" si="25"/>
        <v>67</v>
      </c>
      <c r="O119" s="14">
        <f t="shared" si="26"/>
        <v>0</v>
      </c>
      <c r="P119" s="14">
        <f t="shared" si="27"/>
        <v>0</v>
      </c>
      <c r="Q119" s="11">
        <f t="shared" si="28"/>
        <v>1053321.92</v>
      </c>
      <c r="R119">
        <f t="shared" si="29"/>
        <v>8.5581281342149412E-3</v>
      </c>
      <c r="S119" s="14">
        <f t="shared" si="30"/>
        <v>0.63330148193190561</v>
      </c>
    </row>
    <row r="120" spans="3:19" x14ac:dyDescent="0.25">
      <c r="C120" s="2">
        <f t="shared" si="31"/>
        <v>85</v>
      </c>
      <c r="D120" s="5">
        <v>14081.2</v>
      </c>
      <c r="E120" s="14">
        <f t="shared" si="16"/>
        <v>0</v>
      </c>
      <c r="F120" s="14">
        <f t="shared" si="17"/>
        <v>14081.2</v>
      </c>
      <c r="G120" s="14">
        <f t="shared" si="18"/>
        <v>14081.2</v>
      </c>
      <c r="H120" s="14">
        <f t="shared" si="19"/>
        <v>0</v>
      </c>
      <c r="I120" s="14">
        <f t="shared" si="20"/>
        <v>0</v>
      </c>
      <c r="J120" t="b">
        <f t="shared" si="21"/>
        <v>0</v>
      </c>
      <c r="K120" t="b">
        <f t="shared" si="22"/>
        <v>1</v>
      </c>
      <c r="L120" t="b">
        <f t="shared" si="23"/>
        <v>0</v>
      </c>
      <c r="M120" s="12">
        <f t="shared" si="24"/>
        <v>74</v>
      </c>
      <c r="N120" s="14">
        <f t="shared" si="25"/>
        <v>67</v>
      </c>
      <c r="O120" s="14">
        <f t="shared" si="26"/>
        <v>0</v>
      </c>
      <c r="P120" s="14">
        <f t="shared" si="27"/>
        <v>0</v>
      </c>
      <c r="Q120" s="11">
        <f t="shared" si="28"/>
        <v>1042008.8</v>
      </c>
      <c r="R120">
        <f t="shared" si="29"/>
        <v>8.4662102421447297E-3</v>
      </c>
      <c r="S120" s="14">
        <f t="shared" si="30"/>
        <v>0.62649955791871004</v>
      </c>
    </row>
    <row r="121" spans="3:19" x14ac:dyDescent="0.25">
      <c r="C121" s="2">
        <f t="shared" si="31"/>
        <v>86</v>
      </c>
      <c r="D121" s="5">
        <v>13946.24</v>
      </c>
      <c r="E121" s="14">
        <f t="shared" si="16"/>
        <v>0</v>
      </c>
      <c r="F121" s="14">
        <f t="shared" si="17"/>
        <v>13946.24</v>
      </c>
      <c r="G121" s="14">
        <f t="shared" si="18"/>
        <v>13946.24</v>
      </c>
      <c r="H121" s="14">
        <f t="shared" si="19"/>
        <v>0</v>
      </c>
      <c r="I121" s="14">
        <f t="shared" si="20"/>
        <v>0</v>
      </c>
      <c r="J121" t="b">
        <f t="shared" si="21"/>
        <v>0</v>
      </c>
      <c r="K121" t="b">
        <f t="shared" si="22"/>
        <v>1</v>
      </c>
      <c r="L121" t="b">
        <f t="shared" si="23"/>
        <v>0</v>
      </c>
      <c r="M121" s="12">
        <f t="shared" si="24"/>
        <v>74</v>
      </c>
      <c r="N121" s="14">
        <f t="shared" si="25"/>
        <v>67</v>
      </c>
      <c r="O121" s="14">
        <f t="shared" si="26"/>
        <v>0</v>
      </c>
      <c r="P121" s="14">
        <f t="shared" si="27"/>
        <v>0</v>
      </c>
      <c r="Q121" s="11">
        <f t="shared" si="28"/>
        <v>1032021.76</v>
      </c>
      <c r="R121">
        <f t="shared" si="29"/>
        <v>8.3850666084856751E-3</v>
      </c>
      <c r="S121" s="14">
        <f t="shared" si="30"/>
        <v>0.62049492902794001</v>
      </c>
    </row>
    <row r="122" spans="3:19" x14ac:dyDescent="0.25">
      <c r="C122" s="2">
        <f t="shared" si="31"/>
        <v>87</v>
      </c>
      <c r="D122" s="5">
        <v>13680.24</v>
      </c>
      <c r="E122" s="14">
        <f t="shared" si="16"/>
        <v>0</v>
      </c>
      <c r="F122" s="14">
        <f t="shared" si="17"/>
        <v>13680.24</v>
      </c>
      <c r="G122" s="14">
        <f t="shared" si="18"/>
        <v>13680.24</v>
      </c>
      <c r="H122" s="14">
        <f t="shared" si="19"/>
        <v>0</v>
      </c>
      <c r="I122" s="14">
        <f t="shared" si="20"/>
        <v>0</v>
      </c>
      <c r="J122" t="b">
        <f t="shared" si="21"/>
        <v>0</v>
      </c>
      <c r="K122" t="b">
        <f t="shared" si="22"/>
        <v>1</v>
      </c>
      <c r="L122" t="b">
        <f t="shared" si="23"/>
        <v>0</v>
      </c>
      <c r="M122" s="12">
        <f t="shared" si="24"/>
        <v>74</v>
      </c>
      <c r="N122" s="14">
        <f t="shared" si="25"/>
        <v>67</v>
      </c>
      <c r="O122" s="14">
        <f t="shared" si="26"/>
        <v>0</v>
      </c>
      <c r="P122" s="14">
        <f t="shared" si="27"/>
        <v>0</v>
      </c>
      <c r="Q122" s="11">
        <f t="shared" si="28"/>
        <v>1012337.76</v>
      </c>
      <c r="R122">
        <f t="shared" si="29"/>
        <v>8.2251362101950116E-3</v>
      </c>
      <c r="S122" s="14">
        <f t="shared" si="30"/>
        <v>0.60866007955443091</v>
      </c>
    </row>
    <row r="123" spans="3:19" x14ac:dyDescent="0.25">
      <c r="C123" s="2">
        <f t="shared" si="31"/>
        <v>88</v>
      </c>
      <c r="D123" s="5">
        <v>13298.88</v>
      </c>
      <c r="E123" s="14">
        <f t="shared" si="16"/>
        <v>0</v>
      </c>
      <c r="F123" s="14">
        <f t="shared" si="17"/>
        <v>13298.88</v>
      </c>
      <c r="G123" s="14">
        <f t="shared" si="18"/>
        <v>13298.88</v>
      </c>
      <c r="H123" s="14">
        <f t="shared" si="19"/>
        <v>0</v>
      </c>
      <c r="I123" s="14">
        <f t="shared" si="20"/>
        <v>0</v>
      </c>
      <c r="J123" t="b">
        <f t="shared" si="21"/>
        <v>0</v>
      </c>
      <c r="K123" t="b">
        <f t="shared" si="22"/>
        <v>1</v>
      </c>
      <c r="L123" t="b">
        <f t="shared" si="23"/>
        <v>0</v>
      </c>
      <c r="M123" s="12">
        <f t="shared" si="24"/>
        <v>74</v>
      </c>
      <c r="N123" s="14">
        <f t="shared" si="25"/>
        <v>67</v>
      </c>
      <c r="O123" s="14">
        <f t="shared" si="26"/>
        <v>0</v>
      </c>
      <c r="P123" s="14">
        <f t="shared" si="27"/>
        <v>0</v>
      </c>
    </row>
    <row r="126" spans="3:19" x14ac:dyDescent="0.25">
      <c r="D126" s="15">
        <f>SUM(D36:D123)</f>
        <v>1663223.5199999991</v>
      </c>
    </row>
    <row r="130" spans="4:105" x14ac:dyDescent="0.25">
      <c r="D130" s="11"/>
      <c r="E130" s="8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</row>
    <row r="131" spans="4:105" x14ac:dyDescent="0.25">
      <c r="D131" s="8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</row>
    <row r="132" spans="4:105" x14ac:dyDescent="0.25">
      <c r="D132" s="10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</row>
    <row r="133" spans="4:105" x14ac:dyDescent="0.25">
      <c r="D133" s="10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</row>
    <row r="134" spans="4:105" x14ac:dyDescent="0.25">
      <c r="D134" s="10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</row>
    <row r="135" spans="4:105" x14ac:dyDescent="0.25">
      <c r="D135" s="10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</row>
    <row r="136" spans="4:105" x14ac:dyDescent="0.25">
      <c r="D136" s="10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</row>
    <row r="137" spans="4:105" x14ac:dyDescent="0.25">
      <c r="D137" s="10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</row>
    <row r="138" spans="4:105" x14ac:dyDescent="0.25">
      <c r="D138" s="10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</row>
    <row r="139" spans="4:105" x14ac:dyDescent="0.25">
      <c r="D139" s="10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</row>
    <row r="140" spans="4:105" x14ac:dyDescent="0.25">
      <c r="D140" s="10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</row>
    <row r="141" spans="4:105" x14ac:dyDescent="0.25">
      <c r="D141" s="10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</row>
    <row r="142" spans="4:105" x14ac:dyDescent="0.25">
      <c r="D142" s="10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</row>
    <row r="143" spans="4:105" x14ac:dyDescent="0.25">
      <c r="D143" s="10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</row>
    <row r="144" spans="4:105" x14ac:dyDescent="0.25">
      <c r="D144" s="10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</row>
    <row r="145" spans="4:105" x14ac:dyDescent="0.25">
      <c r="D145" s="10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</row>
    <row r="146" spans="4:105" x14ac:dyDescent="0.25">
      <c r="D146" s="10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</row>
    <row r="147" spans="4:105" x14ac:dyDescent="0.25">
      <c r="D147" s="10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</row>
    <row r="148" spans="4:105" x14ac:dyDescent="0.25">
      <c r="D148" s="10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</row>
    <row r="149" spans="4:105" x14ac:dyDescent="0.25">
      <c r="D149" s="10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</row>
    <row r="150" spans="4:105" x14ac:dyDescent="0.25">
      <c r="D150" s="10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</row>
    <row r="151" spans="4:105" x14ac:dyDescent="0.25">
      <c r="D151" s="10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</row>
    <row r="152" spans="4:105" x14ac:dyDescent="0.25">
      <c r="D152" s="10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</row>
    <row r="153" spans="4:105" x14ac:dyDescent="0.25">
      <c r="D153" s="10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</row>
    <row r="154" spans="4:105" x14ac:dyDescent="0.25">
      <c r="D154" s="10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</row>
    <row r="155" spans="4:105" x14ac:dyDescent="0.25">
      <c r="D155" s="10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</row>
    <row r="156" spans="4:105" x14ac:dyDescent="0.25">
      <c r="D156" s="10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</row>
    <row r="157" spans="4:105" x14ac:dyDescent="0.25">
      <c r="D157" s="10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</row>
    <row r="158" spans="4:105" x14ac:dyDescent="0.25">
      <c r="D158" s="10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</row>
    <row r="159" spans="4:105" x14ac:dyDescent="0.25">
      <c r="D159" s="10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</row>
    <row r="160" spans="4:105" x14ac:dyDescent="0.25">
      <c r="D160" s="10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</row>
    <row r="161" spans="4:105" x14ac:dyDescent="0.25">
      <c r="D161" s="10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</row>
    <row r="162" spans="4:105" x14ac:dyDescent="0.25">
      <c r="D162" s="10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</row>
    <row r="163" spans="4:105" x14ac:dyDescent="0.25">
      <c r="D163" s="10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</row>
    <row r="164" spans="4:105" x14ac:dyDescent="0.25">
      <c r="D164" s="10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</row>
    <row r="165" spans="4:105" x14ac:dyDescent="0.25">
      <c r="D165" s="10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</row>
    <row r="166" spans="4:105" x14ac:dyDescent="0.25">
      <c r="D166" s="10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</row>
    <row r="167" spans="4:105" x14ac:dyDescent="0.25">
      <c r="D167" s="10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</row>
    <row r="168" spans="4:105" x14ac:dyDescent="0.25">
      <c r="D168" s="10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</row>
    <row r="169" spans="4:105" x14ac:dyDescent="0.25">
      <c r="D169" s="10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</row>
    <row r="170" spans="4:105" x14ac:dyDescent="0.25">
      <c r="D170" s="10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</row>
    <row r="171" spans="4:105" x14ac:dyDescent="0.25">
      <c r="D171" s="10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</row>
    <row r="172" spans="4:105" x14ac:dyDescent="0.25">
      <c r="D172" s="10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</row>
    <row r="173" spans="4:105" x14ac:dyDescent="0.25">
      <c r="D173" s="10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</row>
    <row r="174" spans="4:105" x14ac:dyDescent="0.25">
      <c r="D174" s="10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</row>
    <row r="175" spans="4:105" x14ac:dyDescent="0.25">
      <c r="D175" s="10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</row>
    <row r="176" spans="4:105" x14ac:dyDescent="0.25">
      <c r="D176" s="10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</row>
    <row r="177" spans="4:105" x14ac:dyDescent="0.25">
      <c r="D177" s="10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</row>
    <row r="178" spans="4:105" x14ac:dyDescent="0.25">
      <c r="D178" s="10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</row>
    <row r="179" spans="4:105" x14ac:dyDescent="0.25">
      <c r="D179" s="10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</row>
    <row r="180" spans="4:105" x14ac:dyDescent="0.25">
      <c r="D180" s="10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</row>
    <row r="181" spans="4:105" x14ac:dyDescent="0.25">
      <c r="D181" s="10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</row>
    <row r="182" spans="4:105" x14ac:dyDescent="0.25">
      <c r="D182" s="10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</row>
    <row r="183" spans="4:105" x14ac:dyDescent="0.25">
      <c r="D183" s="10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</row>
    <row r="184" spans="4:105" x14ac:dyDescent="0.25">
      <c r="D184" s="10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</row>
    <row r="185" spans="4:105" x14ac:dyDescent="0.25">
      <c r="D185" s="10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</row>
    <row r="186" spans="4:105" x14ac:dyDescent="0.25">
      <c r="D186" s="10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</row>
    <row r="187" spans="4:105" x14ac:dyDescent="0.25">
      <c r="D187" s="10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</row>
    <row r="188" spans="4:105" x14ac:dyDescent="0.25">
      <c r="D188" s="10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</row>
    <row r="189" spans="4:105" x14ac:dyDescent="0.25">
      <c r="D189" s="10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</row>
    <row r="190" spans="4:105" x14ac:dyDescent="0.25">
      <c r="D190" s="10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</row>
    <row r="191" spans="4:105" x14ac:dyDescent="0.25">
      <c r="D191" s="10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</row>
    <row r="192" spans="4:105" x14ac:dyDescent="0.25">
      <c r="D192" s="10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</row>
    <row r="193" spans="4:105" x14ac:dyDescent="0.25">
      <c r="D193" s="10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</row>
    <row r="194" spans="4:105" x14ac:dyDescent="0.25">
      <c r="D194" s="10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</row>
    <row r="195" spans="4:105" x14ac:dyDescent="0.25">
      <c r="D195" s="10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</row>
    <row r="196" spans="4:105" x14ac:dyDescent="0.25">
      <c r="D196" s="10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</row>
    <row r="197" spans="4:105" x14ac:dyDescent="0.25">
      <c r="D197" s="10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</row>
    <row r="198" spans="4:105" x14ac:dyDescent="0.25">
      <c r="D198" s="10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</row>
    <row r="199" spans="4:105" x14ac:dyDescent="0.25">
      <c r="D199" s="10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</row>
    <row r="200" spans="4:105" x14ac:dyDescent="0.25">
      <c r="D200" s="10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</row>
    <row r="201" spans="4:105" x14ac:dyDescent="0.25">
      <c r="D201" s="10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11"/>
    </row>
    <row r="202" spans="4:105" x14ac:dyDescent="0.25">
      <c r="D202" s="10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  <c r="CP202" s="11"/>
      <c r="CQ202" s="11"/>
      <c r="CR202" s="11"/>
      <c r="CS202" s="11"/>
      <c r="CT202" s="11"/>
      <c r="CU202" s="11"/>
      <c r="CV202" s="11"/>
      <c r="CW202" s="11"/>
      <c r="CX202" s="11"/>
      <c r="CY202" s="11"/>
      <c r="CZ202" s="11"/>
      <c r="DA202" s="11"/>
    </row>
    <row r="203" spans="4:105" x14ac:dyDescent="0.25">
      <c r="D203" s="10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</row>
    <row r="204" spans="4:105" x14ac:dyDescent="0.25">
      <c r="D204" s="10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</row>
    <row r="205" spans="4:105" x14ac:dyDescent="0.25">
      <c r="D205" s="10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11"/>
      <c r="BR205" s="11"/>
      <c r="BS205" s="11"/>
      <c r="BT205" s="11"/>
      <c r="BU205" s="11"/>
      <c r="BV205" s="11"/>
      <c r="BW205" s="11"/>
      <c r="BX205" s="11"/>
      <c r="BY205" s="11"/>
      <c r="BZ205" s="11"/>
      <c r="CA205" s="11"/>
      <c r="CB205" s="11"/>
      <c r="CC205" s="11"/>
      <c r="CD205" s="11"/>
      <c r="CE205" s="11"/>
      <c r="CF205" s="11"/>
      <c r="CG205" s="11"/>
      <c r="CH205" s="11"/>
      <c r="CI205" s="11"/>
      <c r="CJ205" s="11"/>
      <c r="CK205" s="11"/>
      <c r="CL205" s="11"/>
      <c r="CM205" s="11"/>
      <c r="CN205" s="11"/>
      <c r="CO205" s="11"/>
      <c r="CP205" s="11"/>
      <c r="CQ205" s="11"/>
      <c r="CR205" s="11"/>
      <c r="CS205" s="11"/>
      <c r="CT205" s="11"/>
      <c r="CU205" s="11"/>
      <c r="CV205" s="11"/>
      <c r="CW205" s="11"/>
      <c r="CX205" s="11"/>
      <c r="CY205" s="11"/>
      <c r="CZ205" s="11"/>
      <c r="DA205" s="11"/>
    </row>
    <row r="206" spans="4:105" x14ac:dyDescent="0.25">
      <c r="D206" s="10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  <c r="BL206" s="11"/>
      <c r="BM206" s="11"/>
      <c r="BN206" s="11"/>
      <c r="BO206" s="11"/>
      <c r="BP206" s="11"/>
      <c r="BQ206" s="11"/>
      <c r="BR206" s="11"/>
      <c r="BS206" s="11"/>
      <c r="BT206" s="11"/>
      <c r="BU206" s="11"/>
      <c r="BV206" s="11"/>
      <c r="BW206" s="11"/>
      <c r="BX206" s="11"/>
      <c r="BY206" s="11"/>
      <c r="BZ206" s="11"/>
      <c r="CA206" s="11"/>
      <c r="CB206" s="11"/>
      <c r="CC206" s="11"/>
      <c r="CD206" s="11"/>
      <c r="CE206" s="11"/>
      <c r="CF206" s="11"/>
      <c r="CG206" s="11"/>
      <c r="CH206" s="11"/>
      <c r="CI206" s="11"/>
      <c r="CJ206" s="11"/>
      <c r="CK206" s="11"/>
      <c r="CL206" s="11"/>
      <c r="CM206" s="11"/>
      <c r="CN206" s="11"/>
      <c r="CO206" s="11"/>
      <c r="CP206" s="11"/>
      <c r="CQ206" s="11"/>
      <c r="CR206" s="11"/>
      <c r="CS206" s="11"/>
      <c r="CT206" s="11"/>
      <c r="CU206" s="11"/>
      <c r="CV206" s="11"/>
      <c r="CW206" s="11"/>
      <c r="CX206" s="11"/>
      <c r="CY206" s="11"/>
      <c r="CZ206" s="11"/>
      <c r="DA206" s="11"/>
    </row>
    <row r="207" spans="4:105" x14ac:dyDescent="0.25">
      <c r="D207" s="10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</row>
    <row r="208" spans="4:105" x14ac:dyDescent="0.25">
      <c r="D208" s="10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  <c r="CO208" s="11"/>
      <c r="CP208" s="11"/>
      <c r="CQ208" s="11"/>
      <c r="CR208" s="11"/>
      <c r="CS208" s="11"/>
      <c r="CT208" s="11"/>
      <c r="CU208" s="11"/>
      <c r="CV208" s="11"/>
      <c r="CW208" s="11"/>
      <c r="CX208" s="11"/>
      <c r="CY208" s="11"/>
      <c r="CZ208" s="11"/>
      <c r="DA208" s="11"/>
    </row>
    <row r="209" spans="4:105" x14ac:dyDescent="0.25">
      <c r="D209" s="10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  <c r="CO209" s="11"/>
      <c r="CP209" s="11"/>
      <c r="CQ209" s="11"/>
      <c r="CR209" s="11"/>
      <c r="CS209" s="11"/>
      <c r="CT209" s="11"/>
      <c r="CU209" s="11"/>
      <c r="CV209" s="11"/>
      <c r="CW209" s="11"/>
      <c r="CX209" s="11"/>
      <c r="CY209" s="11"/>
      <c r="CZ209" s="11"/>
      <c r="DA209" s="11"/>
    </row>
    <row r="210" spans="4:105" x14ac:dyDescent="0.25">
      <c r="D210" s="10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11"/>
      <c r="BR210" s="11"/>
      <c r="BS210" s="11"/>
      <c r="BT210" s="11"/>
      <c r="BU210" s="11"/>
      <c r="BV210" s="11"/>
      <c r="BW210" s="11"/>
      <c r="BX210" s="11"/>
      <c r="BY210" s="11"/>
      <c r="BZ210" s="11"/>
      <c r="CA210" s="11"/>
      <c r="CB210" s="11"/>
      <c r="CC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  <c r="CO210" s="11"/>
      <c r="CP210" s="11"/>
      <c r="CQ210" s="11"/>
      <c r="CR210" s="11"/>
      <c r="CS210" s="11"/>
      <c r="CT210" s="11"/>
      <c r="CU210" s="11"/>
      <c r="CV210" s="11"/>
      <c r="CW210" s="11"/>
      <c r="CX210" s="11"/>
      <c r="CY210" s="11"/>
      <c r="CZ210" s="11"/>
      <c r="DA210" s="11"/>
    </row>
    <row r="211" spans="4:105" x14ac:dyDescent="0.25">
      <c r="D211" s="10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  <c r="CO211" s="11"/>
      <c r="CP211" s="11"/>
      <c r="CQ211" s="11"/>
      <c r="CR211" s="11"/>
      <c r="CS211" s="11"/>
      <c r="CT211" s="11"/>
      <c r="CU211" s="11"/>
      <c r="CV211" s="11"/>
      <c r="CW211" s="11"/>
      <c r="CX211" s="11"/>
      <c r="CY211" s="11"/>
      <c r="CZ211" s="11"/>
      <c r="DA211" s="11"/>
    </row>
    <row r="212" spans="4:105" x14ac:dyDescent="0.25">
      <c r="D212" s="10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</row>
    <row r="213" spans="4:105" x14ac:dyDescent="0.25">
      <c r="D213" s="10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11"/>
      <c r="BR213" s="11"/>
      <c r="BS213" s="11"/>
      <c r="BT213" s="11"/>
      <c r="BU213" s="11"/>
      <c r="BV213" s="11"/>
      <c r="BW213" s="11"/>
      <c r="BX213" s="11"/>
      <c r="BY213" s="11"/>
      <c r="BZ213" s="11"/>
      <c r="CA213" s="11"/>
      <c r="CB213" s="11"/>
      <c r="CC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</row>
    <row r="214" spans="4:105" x14ac:dyDescent="0.25">
      <c r="D214" s="10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  <c r="BZ214" s="11"/>
      <c r="CA214" s="11"/>
      <c r="CB214" s="11"/>
      <c r="CC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  <c r="CO214" s="11"/>
      <c r="CP214" s="11"/>
      <c r="CQ214" s="11"/>
      <c r="CR214" s="11"/>
      <c r="CS214" s="11"/>
      <c r="CT214" s="11"/>
      <c r="CU214" s="11"/>
      <c r="CV214" s="11"/>
      <c r="CW214" s="11"/>
      <c r="CX214" s="11"/>
      <c r="CY214" s="11"/>
      <c r="CZ214" s="11"/>
      <c r="DA214" s="11"/>
    </row>
    <row r="215" spans="4:105" x14ac:dyDescent="0.25">
      <c r="D215" s="10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</row>
    <row r="216" spans="4:105" x14ac:dyDescent="0.25">
      <c r="D216" s="10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</row>
    <row r="217" spans="4:105" x14ac:dyDescent="0.25">
      <c r="D217" s="10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11"/>
      <c r="BR217" s="11"/>
      <c r="BS217" s="11"/>
      <c r="BT217" s="11"/>
      <c r="BU217" s="11"/>
      <c r="BV217" s="11"/>
      <c r="BW217" s="11"/>
      <c r="BX217" s="11"/>
      <c r="BY217" s="11"/>
      <c r="BZ217" s="11"/>
      <c r="CA217" s="11"/>
      <c r="CB217" s="11"/>
      <c r="CC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</row>
    <row r="218" spans="4:105" x14ac:dyDescent="0.25">
      <c r="D218" s="10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11"/>
      <c r="BU218" s="11"/>
      <c r="BV218" s="11"/>
      <c r="BW218" s="11"/>
      <c r="BX218" s="11"/>
      <c r="BY218" s="11"/>
      <c r="BZ218" s="11"/>
      <c r="CA218" s="11"/>
      <c r="CB218" s="11"/>
      <c r="CC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</row>
    <row r="219" spans="4:105" x14ac:dyDescent="0.25">
      <c r="D219" s="10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</row>
    <row r="220" spans="4:105" x14ac:dyDescent="0.25">
      <c r="D220" s="10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  <c r="CO220" s="11"/>
      <c r="CP220" s="11"/>
      <c r="CQ220" s="11"/>
      <c r="CR220" s="11"/>
      <c r="CS220" s="11"/>
      <c r="CT220" s="11"/>
      <c r="CU220" s="11"/>
      <c r="CV220" s="11"/>
      <c r="CW220" s="11"/>
      <c r="CX220" s="11"/>
      <c r="CY220" s="11"/>
      <c r="CZ220" s="11"/>
      <c r="DA220" s="11"/>
    </row>
    <row r="221" spans="4:105" x14ac:dyDescent="0.25">
      <c r="D221" s="10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  <c r="CO221" s="11"/>
      <c r="CP221" s="11"/>
      <c r="CQ221" s="11"/>
      <c r="CR221" s="11"/>
      <c r="CS221" s="11"/>
      <c r="CT221" s="11"/>
      <c r="CU221" s="11"/>
      <c r="CV221" s="11"/>
      <c r="CW221" s="11"/>
      <c r="CX221" s="11"/>
      <c r="CY221" s="11"/>
      <c r="CZ221" s="11"/>
      <c r="DA221" s="11"/>
    </row>
    <row r="222" spans="4:105" x14ac:dyDescent="0.25">
      <c r="D222" s="10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  <c r="CO222" s="11"/>
      <c r="CP222" s="11"/>
      <c r="CQ222" s="11"/>
      <c r="CR222" s="11"/>
      <c r="CS222" s="11"/>
      <c r="CT222" s="11"/>
      <c r="CU222" s="11"/>
      <c r="CV222" s="11"/>
      <c r="CW222" s="11"/>
      <c r="CX222" s="11"/>
      <c r="CY222" s="11"/>
      <c r="CZ222" s="11"/>
      <c r="DA222" s="11"/>
    </row>
    <row r="223" spans="4:105" x14ac:dyDescent="0.25">
      <c r="D223" s="10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</row>
    <row r="224" spans="4:105" x14ac:dyDescent="0.25">
      <c r="D224" s="10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</row>
    <row r="225" spans="4:105" x14ac:dyDescent="0.25">
      <c r="D225" s="10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</row>
    <row r="226" spans="4:105" x14ac:dyDescent="0.25">
      <c r="D226" s="10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1"/>
      <c r="CV226" s="11"/>
      <c r="CW226" s="11"/>
      <c r="CX226" s="11"/>
      <c r="CY226" s="11"/>
      <c r="CZ226" s="11"/>
      <c r="DA226" s="11"/>
    </row>
    <row r="227" spans="4:105" x14ac:dyDescent="0.25">
      <c r="D227" s="10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  <c r="CP227" s="11"/>
      <c r="CQ227" s="11"/>
      <c r="CR227" s="11"/>
      <c r="CS227" s="11"/>
      <c r="CT227" s="11"/>
      <c r="CU227" s="11"/>
      <c r="CV227" s="11"/>
      <c r="CW227" s="11"/>
      <c r="CX227" s="11"/>
      <c r="CY227" s="11"/>
      <c r="CZ227" s="11"/>
      <c r="DA227" s="11"/>
    </row>
    <row r="228" spans="4:105" x14ac:dyDescent="0.25">
      <c r="D228" s="10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</row>
    <row r="229" spans="4:105" x14ac:dyDescent="0.25">
      <c r="D229" s="10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</row>
    <row r="230" spans="4:105" x14ac:dyDescent="0.25">
      <c r="D230" s="10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</row>
    <row r="231" spans="4:105" x14ac:dyDescent="0.25">
      <c r="D231" s="10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</row>
    <row r="232" spans="4:105" x14ac:dyDescent="0.25">
      <c r="D232" s="10"/>
    </row>
    <row r="233" spans="4:105" x14ac:dyDescent="0.25">
      <c r="D233" s="10"/>
    </row>
    <row r="234" spans="4:105" x14ac:dyDescent="0.25">
      <c r="D234" s="10"/>
    </row>
    <row r="235" spans="4:105" x14ac:dyDescent="0.25">
      <c r="D235" s="10"/>
    </row>
    <row r="236" spans="4:105" x14ac:dyDescent="0.25">
      <c r="D236" s="10"/>
    </row>
    <row r="237" spans="4:105" x14ac:dyDescent="0.25">
      <c r="D237" s="10"/>
    </row>
    <row r="238" spans="4:105" x14ac:dyDescent="0.25">
      <c r="D238" s="10"/>
    </row>
    <row r="239" spans="4:105" x14ac:dyDescent="0.25">
      <c r="D239" s="10"/>
    </row>
    <row r="240" spans="4:105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</sheetData>
  <dataValidations count="1">
    <dataValidation allowBlank="1" showInputMessage="1" showErrorMessage="1" promptTitle="Load Duration Curve" prompt="This process works best with load duration curve can determine when different plants are use" sqref="D36:D123 WVL983076:WVL983163 WLP983076:WLP983163 WBT983076:WBT983163 VRX983076:VRX983163 VIB983076:VIB983163 UYF983076:UYF983163 UOJ983076:UOJ983163 UEN983076:UEN983163 TUR983076:TUR983163 TKV983076:TKV983163 TAZ983076:TAZ983163 SRD983076:SRD983163 SHH983076:SHH983163 RXL983076:RXL983163 RNP983076:RNP983163 RDT983076:RDT983163 QTX983076:QTX983163 QKB983076:QKB983163 QAF983076:QAF983163 PQJ983076:PQJ983163 PGN983076:PGN983163 OWR983076:OWR983163 OMV983076:OMV983163 OCZ983076:OCZ983163 NTD983076:NTD983163 NJH983076:NJH983163 MZL983076:MZL983163 MPP983076:MPP983163 MFT983076:MFT983163 LVX983076:LVX983163 LMB983076:LMB983163 LCF983076:LCF983163 KSJ983076:KSJ983163 KIN983076:KIN983163 JYR983076:JYR983163 JOV983076:JOV983163 JEZ983076:JEZ983163 IVD983076:IVD983163 ILH983076:ILH983163 IBL983076:IBL983163 HRP983076:HRP983163 HHT983076:HHT983163 GXX983076:GXX983163 GOB983076:GOB983163 GEF983076:GEF983163 FUJ983076:FUJ983163 FKN983076:FKN983163 FAR983076:FAR983163 EQV983076:EQV983163 EGZ983076:EGZ983163 DXD983076:DXD983163 DNH983076:DNH983163 DDL983076:DDL983163 CTP983076:CTP983163 CJT983076:CJT983163 BZX983076:BZX983163 BQB983076:BQB983163 BGF983076:BGF983163 AWJ983076:AWJ983163 AMN983076:AMN983163 ACR983076:ACR983163 SV983076:SV983163 IZ983076:IZ983163 D983076:D983163 WVL917540:WVL917627 WLP917540:WLP917627 WBT917540:WBT917627 VRX917540:VRX917627 VIB917540:VIB917627 UYF917540:UYF917627 UOJ917540:UOJ917627 UEN917540:UEN917627 TUR917540:TUR917627 TKV917540:TKV917627 TAZ917540:TAZ917627 SRD917540:SRD917627 SHH917540:SHH917627 RXL917540:RXL917627 RNP917540:RNP917627 RDT917540:RDT917627 QTX917540:QTX917627 QKB917540:QKB917627 QAF917540:QAF917627 PQJ917540:PQJ917627 PGN917540:PGN917627 OWR917540:OWR917627 OMV917540:OMV917627 OCZ917540:OCZ917627 NTD917540:NTD917627 NJH917540:NJH917627 MZL917540:MZL917627 MPP917540:MPP917627 MFT917540:MFT917627 LVX917540:LVX917627 LMB917540:LMB917627 LCF917540:LCF917627 KSJ917540:KSJ917627 KIN917540:KIN917627 JYR917540:JYR917627 JOV917540:JOV917627 JEZ917540:JEZ917627 IVD917540:IVD917627 ILH917540:ILH917627 IBL917540:IBL917627 HRP917540:HRP917627 HHT917540:HHT917627 GXX917540:GXX917627 GOB917540:GOB917627 GEF917540:GEF917627 FUJ917540:FUJ917627 FKN917540:FKN917627 FAR917540:FAR917627 EQV917540:EQV917627 EGZ917540:EGZ917627 DXD917540:DXD917627 DNH917540:DNH917627 DDL917540:DDL917627 CTP917540:CTP917627 CJT917540:CJT917627 BZX917540:BZX917627 BQB917540:BQB917627 BGF917540:BGF917627 AWJ917540:AWJ917627 AMN917540:AMN917627 ACR917540:ACR917627 SV917540:SV917627 IZ917540:IZ917627 D917540:D917627 WVL852004:WVL852091 WLP852004:WLP852091 WBT852004:WBT852091 VRX852004:VRX852091 VIB852004:VIB852091 UYF852004:UYF852091 UOJ852004:UOJ852091 UEN852004:UEN852091 TUR852004:TUR852091 TKV852004:TKV852091 TAZ852004:TAZ852091 SRD852004:SRD852091 SHH852004:SHH852091 RXL852004:RXL852091 RNP852004:RNP852091 RDT852004:RDT852091 QTX852004:QTX852091 QKB852004:QKB852091 QAF852004:QAF852091 PQJ852004:PQJ852091 PGN852004:PGN852091 OWR852004:OWR852091 OMV852004:OMV852091 OCZ852004:OCZ852091 NTD852004:NTD852091 NJH852004:NJH852091 MZL852004:MZL852091 MPP852004:MPP852091 MFT852004:MFT852091 LVX852004:LVX852091 LMB852004:LMB852091 LCF852004:LCF852091 KSJ852004:KSJ852091 KIN852004:KIN852091 JYR852004:JYR852091 JOV852004:JOV852091 JEZ852004:JEZ852091 IVD852004:IVD852091 ILH852004:ILH852091 IBL852004:IBL852091 HRP852004:HRP852091 HHT852004:HHT852091 GXX852004:GXX852091 GOB852004:GOB852091 GEF852004:GEF852091 FUJ852004:FUJ852091 FKN852004:FKN852091 FAR852004:FAR852091 EQV852004:EQV852091 EGZ852004:EGZ852091 DXD852004:DXD852091 DNH852004:DNH852091 DDL852004:DDL852091 CTP852004:CTP852091 CJT852004:CJT852091 BZX852004:BZX852091 BQB852004:BQB852091 BGF852004:BGF852091 AWJ852004:AWJ852091 AMN852004:AMN852091 ACR852004:ACR852091 SV852004:SV852091 IZ852004:IZ852091 D852004:D852091 WVL786468:WVL786555 WLP786468:WLP786555 WBT786468:WBT786555 VRX786468:VRX786555 VIB786468:VIB786555 UYF786468:UYF786555 UOJ786468:UOJ786555 UEN786468:UEN786555 TUR786468:TUR786555 TKV786468:TKV786555 TAZ786468:TAZ786555 SRD786468:SRD786555 SHH786468:SHH786555 RXL786468:RXL786555 RNP786468:RNP786555 RDT786468:RDT786555 QTX786468:QTX786555 QKB786468:QKB786555 QAF786468:QAF786555 PQJ786468:PQJ786555 PGN786468:PGN786555 OWR786468:OWR786555 OMV786468:OMV786555 OCZ786468:OCZ786555 NTD786468:NTD786555 NJH786468:NJH786555 MZL786468:MZL786555 MPP786468:MPP786555 MFT786468:MFT786555 LVX786468:LVX786555 LMB786468:LMB786555 LCF786468:LCF786555 KSJ786468:KSJ786555 KIN786468:KIN786555 JYR786468:JYR786555 JOV786468:JOV786555 JEZ786468:JEZ786555 IVD786468:IVD786555 ILH786468:ILH786555 IBL786468:IBL786555 HRP786468:HRP786555 HHT786468:HHT786555 GXX786468:GXX786555 GOB786468:GOB786555 GEF786468:GEF786555 FUJ786468:FUJ786555 FKN786468:FKN786555 FAR786468:FAR786555 EQV786468:EQV786555 EGZ786468:EGZ786555 DXD786468:DXD786555 DNH786468:DNH786555 DDL786468:DDL786555 CTP786468:CTP786555 CJT786468:CJT786555 BZX786468:BZX786555 BQB786468:BQB786555 BGF786468:BGF786555 AWJ786468:AWJ786555 AMN786468:AMN786555 ACR786468:ACR786555 SV786468:SV786555 IZ786468:IZ786555 D786468:D786555 WVL720932:WVL721019 WLP720932:WLP721019 WBT720932:WBT721019 VRX720932:VRX721019 VIB720932:VIB721019 UYF720932:UYF721019 UOJ720932:UOJ721019 UEN720932:UEN721019 TUR720932:TUR721019 TKV720932:TKV721019 TAZ720932:TAZ721019 SRD720932:SRD721019 SHH720932:SHH721019 RXL720932:RXL721019 RNP720932:RNP721019 RDT720932:RDT721019 QTX720932:QTX721019 QKB720932:QKB721019 QAF720932:QAF721019 PQJ720932:PQJ721019 PGN720932:PGN721019 OWR720932:OWR721019 OMV720932:OMV721019 OCZ720932:OCZ721019 NTD720932:NTD721019 NJH720932:NJH721019 MZL720932:MZL721019 MPP720932:MPP721019 MFT720932:MFT721019 LVX720932:LVX721019 LMB720932:LMB721019 LCF720932:LCF721019 KSJ720932:KSJ721019 KIN720932:KIN721019 JYR720932:JYR721019 JOV720932:JOV721019 JEZ720932:JEZ721019 IVD720932:IVD721019 ILH720932:ILH721019 IBL720932:IBL721019 HRP720932:HRP721019 HHT720932:HHT721019 GXX720932:GXX721019 GOB720932:GOB721019 GEF720932:GEF721019 FUJ720932:FUJ721019 FKN720932:FKN721019 FAR720932:FAR721019 EQV720932:EQV721019 EGZ720932:EGZ721019 DXD720932:DXD721019 DNH720932:DNH721019 DDL720932:DDL721019 CTP720932:CTP721019 CJT720932:CJT721019 BZX720932:BZX721019 BQB720932:BQB721019 BGF720932:BGF721019 AWJ720932:AWJ721019 AMN720932:AMN721019 ACR720932:ACR721019 SV720932:SV721019 IZ720932:IZ721019 D720932:D721019 WVL655396:WVL655483 WLP655396:WLP655483 WBT655396:WBT655483 VRX655396:VRX655483 VIB655396:VIB655483 UYF655396:UYF655483 UOJ655396:UOJ655483 UEN655396:UEN655483 TUR655396:TUR655483 TKV655396:TKV655483 TAZ655396:TAZ655483 SRD655396:SRD655483 SHH655396:SHH655483 RXL655396:RXL655483 RNP655396:RNP655483 RDT655396:RDT655483 QTX655396:QTX655483 QKB655396:QKB655483 QAF655396:QAF655483 PQJ655396:PQJ655483 PGN655396:PGN655483 OWR655396:OWR655483 OMV655396:OMV655483 OCZ655396:OCZ655483 NTD655396:NTD655483 NJH655396:NJH655483 MZL655396:MZL655483 MPP655396:MPP655483 MFT655396:MFT655483 LVX655396:LVX655483 LMB655396:LMB655483 LCF655396:LCF655483 KSJ655396:KSJ655483 KIN655396:KIN655483 JYR655396:JYR655483 JOV655396:JOV655483 JEZ655396:JEZ655483 IVD655396:IVD655483 ILH655396:ILH655483 IBL655396:IBL655483 HRP655396:HRP655483 HHT655396:HHT655483 GXX655396:GXX655483 GOB655396:GOB655483 GEF655396:GEF655483 FUJ655396:FUJ655483 FKN655396:FKN655483 FAR655396:FAR655483 EQV655396:EQV655483 EGZ655396:EGZ655483 DXD655396:DXD655483 DNH655396:DNH655483 DDL655396:DDL655483 CTP655396:CTP655483 CJT655396:CJT655483 BZX655396:BZX655483 BQB655396:BQB655483 BGF655396:BGF655483 AWJ655396:AWJ655483 AMN655396:AMN655483 ACR655396:ACR655483 SV655396:SV655483 IZ655396:IZ655483 D655396:D655483 WVL589860:WVL589947 WLP589860:WLP589947 WBT589860:WBT589947 VRX589860:VRX589947 VIB589860:VIB589947 UYF589860:UYF589947 UOJ589860:UOJ589947 UEN589860:UEN589947 TUR589860:TUR589947 TKV589860:TKV589947 TAZ589860:TAZ589947 SRD589860:SRD589947 SHH589860:SHH589947 RXL589860:RXL589947 RNP589860:RNP589947 RDT589860:RDT589947 QTX589860:QTX589947 QKB589860:QKB589947 QAF589860:QAF589947 PQJ589860:PQJ589947 PGN589860:PGN589947 OWR589860:OWR589947 OMV589860:OMV589947 OCZ589860:OCZ589947 NTD589860:NTD589947 NJH589860:NJH589947 MZL589860:MZL589947 MPP589860:MPP589947 MFT589860:MFT589947 LVX589860:LVX589947 LMB589860:LMB589947 LCF589860:LCF589947 KSJ589860:KSJ589947 KIN589860:KIN589947 JYR589860:JYR589947 JOV589860:JOV589947 JEZ589860:JEZ589947 IVD589860:IVD589947 ILH589860:ILH589947 IBL589860:IBL589947 HRP589860:HRP589947 HHT589860:HHT589947 GXX589860:GXX589947 GOB589860:GOB589947 GEF589860:GEF589947 FUJ589860:FUJ589947 FKN589860:FKN589947 FAR589860:FAR589947 EQV589860:EQV589947 EGZ589860:EGZ589947 DXD589860:DXD589947 DNH589860:DNH589947 DDL589860:DDL589947 CTP589860:CTP589947 CJT589860:CJT589947 BZX589860:BZX589947 BQB589860:BQB589947 BGF589860:BGF589947 AWJ589860:AWJ589947 AMN589860:AMN589947 ACR589860:ACR589947 SV589860:SV589947 IZ589860:IZ589947 D589860:D589947 WVL524324:WVL524411 WLP524324:WLP524411 WBT524324:WBT524411 VRX524324:VRX524411 VIB524324:VIB524411 UYF524324:UYF524411 UOJ524324:UOJ524411 UEN524324:UEN524411 TUR524324:TUR524411 TKV524324:TKV524411 TAZ524324:TAZ524411 SRD524324:SRD524411 SHH524324:SHH524411 RXL524324:RXL524411 RNP524324:RNP524411 RDT524324:RDT524411 QTX524324:QTX524411 QKB524324:QKB524411 QAF524324:QAF524411 PQJ524324:PQJ524411 PGN524324:PGN524411 OWR524324:OWR524411 OMV524324:OMV524411 OCZ524324:OCZ524411 NTD524324:NTD524411 NJH524324:NJH524411 MZL524324:MZL524411 MPP524324:MPP524411 MFT524324:MFT524411 LVX524324:LVX524411 LMB524324:LMB524411 LCF524324:LCF524411 KSJ524324:KSJ524411 KIN524324:KIN524411 JYR524324:JYR524411 JOV524324:JOV524411 JEZ524324:JEZ524411 IVD524324:IVD524411 ILH524324:ILH524411 IBL524324:IBL524411 HRP524324:HRP524411 HHT524324:HHT524411 GXX524324:GXX524411 GOB524324:GOB524411 GEF524324:GEF524411 FUJ524324:FUJ524411 FKN524324:FKN524411 FAR524324:FAR524411 EQV524324:EQV524411 EGZ524324:EGZ524411 DXD524324:DXD524411 DNH524324:DNH524411 DDL524324:DDL524411 CTP524324:CTP524411 CJT524324:CJT524411 BZX524324:BZX524411 BQB524324:BQB524411 BGF524324:BGF524411 AWJ524324:AWJ524411 AMN524324:AMN524411 ACR524324:ACR524411 SV524324:SV524411 IZ524324:IZ524411 D524324:D524411 WVL458788:WVL458875 WLP458788:WLP458875 WBT458788:WBT458875 VRX458788:VRX458875 VIB458788:VIB458875 UYF458788:UYF458875 UOJ458788:UOJ458875 UEN458788:UEN458875 TUR458788:TUR458875 TKV458788:TKV458875 TAZ458788:TAZ458875 SRD458788:SRD458875 SHH458788:SHH458875 RXL458788:RXL458875 RNP458788:RNP458875 RDT458788:RDT458875 QTX458788:QTX458875 QKB458788:QKB458875 QAF458788:QAF458875 PQJ458788:PQJ458875 PGN458788:PGN458875 OWR458788:OWR458875 OMV458788:OMV458875 OCZ458788:OCZ458875 NTD458788:NTD458875 NJH458788:NJH458875 MZL458788:MZL458875 MPP458788:MPP458875 MFT458788:MFT458875 LVX458788:LVX458875 LMB458788:LMB458875 LCF458788:LCF458875 KSJ458788:KSJ458875 KIN458788:KIN458875 JYR458788:JYR458875 JOV458788:JOV458875 JEZ458788:JEZ458875 IVD458788:IVD458875 ILH458788:ILH458875 IBL458788:IBL458875 HRP458788:HRP458875 HHT458788:HHT458875 GXX458788:GXX458875 GOB458788:GOB458875 GEF458788:GEF458875 FUJ458788:FUJ458875 FKN458788:FKN458875 FAR458788:FAR458875 EQV458788:EQV458875 EGZ458788:EGZ458875 DXD458788:DXD458875 DNH458788:DNH458875 DDL458788:DDL458875 CTP458788:CTP458875 CJT458788:CJT458875 BZX458788:BZX458875 BQB458788:BQB458875 BGF458788:BGF458875 AWJ458788:AWJ458875 AMN458788:AMN458875 ACR458788:ACR458875 SV458788:SV458875 IZ458788:IZ458875 D458788:D458875 WVL393252:WVL393339 WLP393252:WLP393339 WBT393252:WBT393339 VRX393252:VRX393339 VIB393252:VIB393339 UYF393252:UYF393339 UOJ393252:UOJ393339 UEN393252:UEN393339 TUR393252:TUR393339 TKV393252:TKV393339 TAZ393252:TAZ393339 SRD393252:SRD393339 SHH393252:SHH393339 RXL393252:RXL393339 RNP393252:RNP393339 RDT393252:RDT393339 QTX393252:QTX393339 QKB393252:QKB393339 QAF393252:QAF393339 PQJ393252:PQJ393339 PGN393252:PGN393339 OWR393252:OWR393339 OMV393252:OMV393339 OCZ393252:OCZ393339 NTD393252:NTD393339 NJH393252:NJH393339 MZL393252:MZL393339 MPP393252:MPP393339 MFT393252:MFT393339 LVX393252:LVX393339 LMB393252:LMB393339 LCF393252:LCF393339 KSJ393252:KSJ393339 KIN393252:KIN393339 JYR393252:JYR393339 JOV393252:JOV393339 JEZ393252:JEZ393339 IVD393252:IVD393339 ILH393252:ILH393339 IBL393252:IBL393339 HRP393252:HRP393339 HHT393252:HHT393339 GXX393252:GXX393339 GOB393252:GOB393339 GEF393252:GEF393339 FUJ393252:FUJ393339 FKN393252:FKN393339 FAR393252:FAR393339 EQV393252:EQV393339 EGZ393252:EGZ393339 DXD393252:DXD393339 DNH393252:DNH393339 DDL393252:DDL393339 CTP393252:CTP393339 CJT393252:CJT393339 BZX393252:BZX393339 BQB393252:BQB393339 BGF393252:BGF393339 AWJ393252:AWJ393339 AMN393252:AMN393339 ACR393252:ACR393339 SV393252:SV393339 IZ393252:IZ393339 D393252:D393339 WVL327716:WVL327803 WLP327716:WLP327803 WBT327716:WBT327803 VRX327716:VRX327803 VIB327716:VIB327803 UYF327716:UYF327803 UOJ327716:UOJ327803 UEN327716:UEN327803 TUR327716:TUR327803 TKV327716:TKV327803 TAZ327716:TAZ327803 SRD327716:SRD327803 SHH327716:SHH327803 RXL327716:RXL327803 RNP327716:RNP327803 RDT327716:RDT327803 QTX327716:QTX327803 QKB327716:QKB327803 QAF327716:QAF327803 PQJ327716:PQJ327803 PGN327716:PGN327803 OWR327716:OWR327803 OMV327716:OMV327803 OCZ327716:OCZ327803 NTD327716:NTD327803 NJH327716:NJH327803 MZL327716:MZL327803 MPP327716:MPP327803 MFT327716:MFT327803 LVX327716:LVX327803 LMB327716:LMB327803 LCF327716:LCF327803 KSJ327716:KSJ327803 KIN327716:KIN327803 JYR327716:JYR327803 JOV327716:JOV327803 JEZ327716:JEZ327803 IVD327716:IVD327803 ILH327716:ILH327803 IBL327716:IBL327803 HRP327716:HRP327803 HHT327716:HHT327803 GXX327716:GXX327803 GOB327716:GOB327803 GEF327716:GEF327803 FUJ327716:FUJ327803 FKN327716:FKN327803 FAR327716:FAR327803 EQV327716:EQV327803 EGZ327716:EGZ327803 DXD327716:DXD327803 DNH327716:DNH327803 DDL327716:DDL327803 CTP327716:CTP327803 CJT327716:CJT327803 BZX327716:BZX327803 BQB327716:BQB327803 BGF327716:BGF327803 AWJ327716:AWJ327803 AMN327716:AMN327803 ACR327716:ACR327803 SV327716:SV327803 IZ327716:IZ327803 D327716:D327803 WVL262180:WVL262267 WLP262180:WLP262267 WBT262180:WBT262267 VRX262180:VRX262267 VIB262180:VIB262267 UYF262180:UYF262267 UOJ262180:UOJ262267 UEN262180:UEN262267 TUR262180:TUR262267 TKV262180:TKV262267 TAZ262180:TAZ262267 SRD262180:SRD262267 SHH262180:SHH262267 RXL262180:RXL262267 RNP262180:RNP262267 RDT262180:RDT262267 QTX262180:QTX262267 QKB262180:QKB262267 QAF262180:QAF262267 PQJ262180:PQJ262267 PGN262180:PGN262267 OWR262180:OWR262267 OMV262180:OMV262267 OCZ262180:OCZ262267 NTD262180:NTD262267 NJH262180:NJH262267 MZL262180:MZL262267 MPP262180:MPP262267 MFT262180:MFT262267 LVX262180:LVX262267 LMB262180:LMB262267 LCF262180:LCF262267 KSJ262180:KSJ262267 KIN262180:KIN262267 JYR262180:JYR262267 JOV262180:JOV262267 JEZ262180:JEZ262267 IVD262180:IVD262267 ILH262180:ILH262267 IBL262180:IBL262267 HRP262180:HRP262267 HHT262180:HHT262267 GXX262180:GXX262267 GOB262180:GOB262267 GEF262180:GEF262267 FUJ262180:FUJ262267 FKN262180:FKN262267 FAR262180:FAR262267 EQV262180:EQV262267 EGZ262180:EGZ262267 DXD262180:DXD262267 DNH262180:DNH262267 DDL262180:DDL262267 CTP262180:CTP262267 CJT262180:CJT262267 BZX262180:BZX262267 BQB262180:BQB262267 BGF262180:BGF262267 AWJ262180:AWJ262267 AMN262180:AMN262267 ACR262180:ACR262267 SV262180:SV262267 IZ262180:IZ262267 D262180:D262267 WVL196644:WVL196731 WLP196644:WLP196731 WBT196644:WBT196731 VRX196644:VRX196731 VIB196644:VIB196731 UYF196644:UYF196731 UOJ196644:UOJ196731 UEN196644:UEN196731 TUR196644:TUR196731 TKV196644:TKV196731 TAZ196644:TAZ196731 SRD196644:SRD196731 SHH196644:SHH196731 RXL196644:RXL196731 RNP196644:RNP196731 RDT196644:RDT196731 QTX196644:QTX196731 QKB196644:QKB196731 QAF196644:QAF196731 PQJ196644:PQJ196731 PGN196644:PGN196731 OWR196644:OWR196731 OMV196644:OMV196731 OCZ196644:OCZ196731 NTD196644:NTD196731 NJH196644:NJH196731 MZL196644:MZL196731 MPP196644:MPP196731 MFT196644:MFT196731 LVX196644:LVX196731 LMB196644:LMB196731 LCF196644:LCF196731 KSJ196644:KSJ196731 KIN196644:KIN196731 JYR196644:JYR196731 JOV196644:JOV196731 JEZ196644:JEZ196731 IVD196644:IVD196731 ILH196644:ILH196731 IBL196644:IBL196731 HRP196644:HRP196731 HHT196644:HHT196731 GXX196644:GXX196731 GOB196644:GOB196731 GEF196644:GEF196731 FUJ196644:FUJ196731 FKN196644:FKN196731 FAR196644:FAR196731 EQV196644:EQV196731 EGZ196644:EGZ196731 DXD196644:DXD196731 DNH196644:DNH196731 DDL196644:DDL196731 CTP196644:CTP196731 CJT196644:CJT196731 BZX196644:BZX196731 BQB196644:BQB196731 BGF196644:BGF196731 AWJ196644:AWJ196731 AMN196644:AMN196731 ACR196644:ACR196731 SV196644:SV196731 IZ196644:IZ196731 D196644:D196731 WVL131108:WVL131195 WLP131108:WLP131195 WBT131108:WBT131195 VRX131108:VRX131195 VIB131108:VIB131195 UYF131108:UYF131195 UOJ131108:UOJ131195 UEN131108:UEN131195 TUR131108:TUR131195 TKV131108:TKV131195 TAZ131108:TAZ131195 SRD131108:SRD131195 SHH131108:SHH131195 RXL131108:RXL131195 RNP131108:RNP131195 RDT131108:RDT131195 QTX131108:QTX131195 QKB131108:QKB131195 QAF131108:QAF131195 PQJ131108:PQJ131195 PGN131108:PGN131195 OWR131108:OWR131195 OMV131108:OMV131195 OCZ131108:OCZ131195 NTD131108:NTD131195 NJH131108:NJH131195 MZL131108:MZL131195 MPP131108:MPP131195 MFT131108:MFT131195 LVX131108:LVX131195 LMB131108:LMB131195 LCF131108:LCF131195 KSJ131108:KSJ131195 KIN131108:KIN131195 JYR131108:JYR131195 JOV131108:JOV131195 JEZ131108:JEZ131195 IVD131108:IVD131195 ILH131108:ILH131195 IBL131108:IBL131195 HRP131108:HRP131195 HHT131108:HHT131195 GXX131108:GXX131195 GOB131108:GOB131195 GEF131108:GEF131195 FUJ131108:FUJ131195 FKN131108:FKN131195 FAR131108:FAR131195 EQV131108:EQV131195 EGZ131108:EGZ131195 DXD131108:DXD131195 DNH131108:DNH131195 DDL131108:DDL131195 CTP131108:CTP131195 CJT131108:CJT131195 BZX131108:BZX131195 BQB131108:BQB131195 BGF131108:BGF131195 AWJ131108:AWJ131195 AMN131108:AMN131195 ACR131108:ACR131195 SV131108:SV131195 IZ131108:IZ131195 D131108:D131195 WVL65572:WVL65659 WLP65572:WLP65659 WBT65572:WBT65659 VRX65572:VRX65659 VIB65572:VIB65659 UYF65572:UYF65659 UOJ65572:UOJ65659 UEN65572:UEN65659 TUR65572:TUR65659 TKV65572:TKV65659 TAZ65572:TAZ65659 SRD65572:SRD65659 SHH65572:SHH65659 RXL65572:RXL65659 RNP65572:RNP65659 RDT65572:RDT65659 QTX65572:QTX65659 QKB65572:QKB65659 QAF65572:QAF65659 PQJ65572:PQJ65659 PGN65572:PGN65659 OWR65572:OWR65659 OMV65572:OMV65659 OCZ65572:OCZ65659 NTD65572:NTD65659 NJH65572:NJH65659 MZL65572:MZL65659 MPP65572:MPP65659 MFT65572:MFT65659 LVX65572:LVX65659 LMB65572:LMB65659 LCF65572:LCF65659 KSJ65572:KSJ65659 KIN65572:KIN65659 JYR65572:JYR65659 JOV65572:JOV65659 JEZ65572:JEZ65659 IVD65572:IVD65659 ILH65572:ILH65659 IBL65572:IBL65659 HRP65572:HRP65659 HHT65572:HHT65659 GXX65572:GXX65659 GOB65572:GOB65659 GEF65572:GEF65659 FUJ65572:FUJ65659 FKN65572:FKN65659 FAR65572:FAR65659 EQV65572:EQV65659 EGZ65572:EGZ65659 DXD65572:DXD65659 DNH65572:DNH65659 DDL65572:DDL65659 CTP65572:CTP65659 CJT65572:CJT65659 BZX65572:BZX65659 BQB65572:BQB65659 BGF65572:BGF65659 AWJ65572:AWJ65659 AMN65572:AMN65659 ACR65572:ACR65659 SV65572:SV65659 IZ65572:IZ65659 D65572:D65659 WVL36:WVL123 WLP36:WLP123 WBT36:WBT123 VRX36:VRX123 VIB36:VIB123 UYF36:UYF123 UOJ36:UOJ123 UEN36:UEN123 TUR36:TUR123 TKV36:TKV123 TAZ36:TAZ123 SRD36:SRD123 SHH36:SHH123 RXL36:RXL123 RNP36:RNP123 RDT36:RDT123 QTX36:QTX123 QKB36:QKB123 QAF36:QAF123 PQJ36:PQJ123 PGN36:PGN123 OWR36:OWR123 OMV36:OMV123 OCZ36:OCZ123 NTD36:NTD123 NJH36:NJH123 MZL36:MZL123 MPP36:MPP123 MFT36:MFT123 LVX36:LVX123 LMB36:LMB123 LCF36:LCF123 KSJ36:KSJ123 KIN36:KIN123 JYR36:JYR123 JOV36:JOV123 JEZ36:JEZ123 IVD36:IVD123 ILH36:ILH123 IBL36:IBL123 HRP36:HRP123 HHT36:HHT123 GXX36:GXX123 GOB36:GOB123 GEF36:GEF123 FUJ36:FUJ123 FKN36:FKN123 FAR36:FAR123 EQV36:EQV123 EGZ36:EGZ123 DXD36:DXD123 DNH36:DNH123 DDL36:DDL123 CTP36:CTP123 CJT36:CJT123 BZX36:BZX123 BQB36:BQB123 BGF36:BGF123 AWJ36:AWJ123 AMN36:AMN123 ACR36:ACR123 SV36:SV123 IZ36:IZ123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Lewinski</dc:creator>
  <cp:lastModifiedBy>Monica Lewinski</cp:lastModifiedBy>
  <dcterms:created xsi:type="dcterms:W3CDTF">2012-03-29T13:36:38Z</dcterms:created>
  <dcterms:modified xsi:type="dcterms:W3CDTF">2012-03-29T15:14:55Z</dcterms:modified>
</cp:coreProperties>
</file>